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C:\Users\Uzivatel\Downloads\"/>
    </mc:Choice>
  </mc:AlternateContent>
  <xr:revisionPtr revIDLastSave="0" documentId="13_ncr:1_{CFAD9755-8235-4954-89AD-6C2F324FE0F7}" xr6:coauthVersionLast="43" xr6:coauthVersionMax="43" xr10:uidLastSave="{00000000-0000-0000-0000-000000000000}"/>
  <bookViews>
    <workbookView xWindow="-120" yWindow="-120" windowWidth="29040" windowHeight="15840" activeTab="3" xr2:uid="{00000000-000D-0000-FFFF-FFFF00000000}"/>
  </bookViews>
  <sheets>
    <sheet name="Rekapitulácia stavby" sheetId="1" r:id="rId1"/>
    <sheet name="SO01 - SO - 01 - Hasičska..." sheetId="2" r:id="rId2"/>
    <sheet name="SO02 - Vodovodná prípojka" sheetId="3" r:id="rId3"/>
    <sheet name="SO03 - Kanalizačná prípojka" sheetId="4" r:id="rId4"/>
  </sheets>
  <definedNames>
    <definedName name="_xlnm._FilterDatabase" localSheetId="1" hidden="1">'SO01 - SO - 01 - Hasičska...'!$C$140:$K$502</definedName>
    <definedName name="_xlnm._FilterDatabase" localSheetId="2" hidden="1">'SO02 - Vodovodná prípojka'!$C$120:$K$151</definedName>
    <definedName name="_xlnm._FilterDatabase" localSheetId="3" hidden="1">'SO03 - Kanalizačná prípojka'!$C$120:$K$148</definedName>
    <definedName name="_xlnm.Print_Titles" localSheetId="0">'Rekapitulácia stavby'!$92:$92</definedName>
    <definedName name="_xlnm.Print_Titles" localSheetId="1">'SO01 - SO - 01 - Hasičska...'!$140:$140</definedName>
    <definedName name="_xlnm.Print_Titles" localSheetId="2">'SO02 - Vodovodná prípojka'!$120:$120</definedName>
    <definedName name="_xlnm.Print_Titles" localSheetId="3">'SO03 - Kanalizačná prípojka'!$120:$120</definedName>
    <definedName name="_xlnm.Print_Area" localSheetId="0">'Rekapitulácia stavby'!$D$4:$AO$76,'Rekapitulácia stavby'!$C$82:$AQ$98</definedName>
    <definedName name="_xlnm.Print_Area" localSheetId="1">'SO01 - SO - 01 - Hasičska...'!$C$4:$J$76,'SO01 - SO - 01 - Hasičska...'!$C$82:$J$122,'SO01 - SO - 01 - Hasičska...'!$C$128:$K$502</definedName>
    <definedName name="_xlnm.Print_Area" localSheetId="2">'SO02 - Vodovodná prípojka'!$C$4:$J$76,'SO02 - Vodovodná prípojka'!$C$82:$J$102,'SO02 - Vodovodná prípojka'!$C$108:$K$151</definedName>
    <definedName name="_xlnm.Print_Area" localSheetId="3">'SO03 - Kanalizačná prípojka'!$C$4:$J$76,'SO03 - Kanalizačná prípojka'!$C$82:$J$102,'SO03 - Kanalizačná prípojka'!$C$108:$K$148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7" i="2" l="1"/>
  <c r="BK377" i="2"/>
  <c r="J37" i="4" l="1"/>
  <c r="J36" i="4"/>
  <c r="AY97" i="1"/>
  <c r="J35" i="4"/>
  <c r="AX97" i="1" s="1"/>
  <c r="BI148" i="4"/>
  <c r="BH148" i="4"/>
  <c r="BG148" i="4"/>
  <c r="BE148" i="4"/>
  <c r="T148" i="4"/>
  <c r="T147" i="4" s="1"/>
  <c r="R148" i="4"/>
  <c r="R147" i="4" s="1"/>
  <c r="P148" i="4"/>
  <c r="P147" i="4" s="1"/>
  <c r="BK148" i="4"/>
  <c r="BK147" i="4" s="1"/>
  <c r="J147" i="4" s="1"/>
  <c r="J101" i="4" s="1"/>
  <c r="J148" i="4"/>
  <c r="BF148" i="4" s="1"/>
  <c r="BI146" i="4"/>
  <c r="BH146" i="4"/>
  <c r="BG146" i="4"/>
  <c r="BE146" i="4"/>
  <c r="T146" i="4"/>
  <c r="R146" i="4"/>
  <c r="P146" i="4"/>
  <c r="BK146" i="4"/>
  <c r="J146" i="4"/>
  <c r="BF146" i="4" s="1"/>
  <c r="BI145" i="4"/>
  <c r="BH145" i="4"/>
  <c r="BG145" i="4"/>
  <c r="BE145" i="4"/>
  <c r="T145" i="4"/>
  <c r="T144" i="4" s="1"/>
  <c r="R145" i="4"/>
  <c r="R144" i="4" s="1"/>
  <c r="P145" i="4"/>
  <c r="BK145" i="4"/>
  <c r="BK144" i="4" s="1"/>
  <c r="J144" i="4" s="1"/>
  <c r="J100" i="4" s="1"/>
  <c r="J145" i="4"/>
  <c r="BF145" i="4" s="1"/>
  <c r="BI141" i="4"/>
  <c r="BH141" i="4"/>
  <c r="BG141" i="4"/>
  <c r="BE141" i="4"/>
  <c r="T141" i="4"/>
  <c r="T140" i="4" s="1"/>
  <c r="R141" i="4"/>
  <c r="R140" i="4" s="1"/>
  <c r="P141" i="4"/>
  <c r="P140" i="4" s="1"/>
  <c r="BK141" i="4"/>
  <c r="BK140" i="4" s="1"/>
  <c r="J140" i="4" s="1"/>
  <c r="J99" i="4" s="1"/>
  <c r="J141" i="4"/>
  <c r="BF141" i="4" s="1"/>
  <c r="BI137" i="4"/>
  <c r="BH137" i="4"/>
  <c r="BG137" i="4"/>
  <c r="BE137" i="4"/>
  <c r="T137" i="4"/>
  <c r="R137" i="4"/>
  <c r="P137" i="4"/>
  <c r="BK137" i="4"/>
  <c r="J137" i="4"/>
  <c r="BF137" i="4" s="1"/>
  <c r="BI136" i="4"/>
  <c r="BH136" i="4"/>
  <c r="BG136" i="4"/>
  <c r="BE136" i="4"/>
  <c r="T136" i="4"/>
  <c r="R136" i="4"/>
  <c r="P136" i="4"/>
  <c r="BK136" i="4"/>
  <c r="J136" i="4"/>
  <c r="BF136" i="4"/>
  <c r="BI133" i="4"/>
  <c r="BH133" i="4"/>
  <c r="BG133" i="4"/>
  <c r="BE133" i="4"/>
  <c r="T133" i="4"/>
  <c r="R133" i="4"/>
  <c r="P133" i="4"/>
  <c r="BK133" i="4"/>
  <c r="J133" i="4"/>
  <c r="BF133" i="4" s="1"/>
  <c r="BI130" i="4"/>
  <c r="BH130" i="4"/>
  <c r="BG130" i="4"/>
  <c r="BE130" i="4"/>
  <c r="T130" i="4"/>
  <c r="R130" i="4"/>
  <c r="P130" i="4"/>
  <c r="BK130" i="4"/>
  <c r="J130" i="4"/>
  <c r="BF130" i="4" s="1"/>
  <c r="BI127" i="4"/>
  <c r="BH127" i="4"/>
  <c r="BG127" i="4"/>
  <c r="BE127" i="4"/>
  <c r="T127" i="4"/>
  <c r="R127" i="4"/>
  <c r="P127" i="4"/>
  <c r="BK127" i="4"/>
  <c r="J127" i="4"/>
  <c r="BF127" i="4" s="1"/>
  <c r="BI124" i="4"/>
  <c r="F37" i="4"/>
  <c r="BD97" i="1" s="1"/>
  <c r="BH124" i="4"/>
  <c r="BG124" i="4"/>
  <c r="BE124" i="4"/>
  <c r="T124" i="4"/>
  <c r="T123" i="4" s="1"/>
  <c r="T122" i="4" s="1"/>
  <c r="T121" i="4" s="1"/>
  <c r="R124" i="4"/>
  <c r="P124" i="4"/>
  <c r="BK124" i="4"/>
  <c r="J124" i="4"/>
  <c r="BF124" i="4" s="1"/>
  <c r="J118" i="4"/>
  <c r="J117" i="4"/>
  <c r="F115" i="4"/>
  <c r="E113" i="4"/>
  <c r="J92" i="4"/>
  <c r="J91" i="4"/>
  <c r="F89" i="4"/>
  <c r="E87" i="4"/>
  <c r="J18" i="4"/>
  <c r="E18" i="4"/>
  <c r="J17" i="4"/>
  <c r="J15" i="4"/>
  <c r="E15" i="4"/>
  <c r="F117" i="4" s="1"/>
  <c r="J14" i="4"/>
  <c r="J12" i="4"/>
  <c r="J115" i="4" s="1"/>
  <c r="E7" i="4"/>
  <c r="J37" i="3"/>
  <c r="J36" i="3"/>
  <c r="AY96" i="1" s="1"/>
  <c r="J35" i="3"/>
  <c r="AX96" i="1"/>
  <c r="BI151" i="3"/>
  <c r="BH151" i="3"/>
  <c r="BG151" i="3"/>
  <c r="BE151" i="3"/>
  <c r="T151" i="3"/>
  <c r="T150" i="3" s="1"/>
  <c r="R151" i="3"/>
  <c r="R150" i="3" s="1"/>
  <c r="P151" i="3"/>
  <c r="P150" i="3" s="1"/>
  <c r="BK151" i="3"/>
  <c r="BK150" i="3" s="1"/>
  <c r="J150" i="3" s="1"/>
  <c r="J101" i="3" s="1"/>
  <c r="J151" i="3"/>
  <c r="BF151" i="3" s="1"/>
  <c r="BI149" i="3"/>
  <c r="BH149" i="3"/>
  <c r="BG149" i="3"/>
  <c r="BE149" i="3"/>
  <c r="T149" i="3"/>
  <c r="R149" i="3"/>
  <c r="P149" i="3"/>
  <c r="BK149" i="3"/>
  <c r="J149" i="3"/>
  <c r="BF149" i="3" s="1"/>
  <c r="BI148" i="3"/>
  <c r="BH148" i="3"/>
  <c r="BG148" i="3"/>
  <c r="BE148" i="3"/>
  <c r="T148" i="3"/>
  <c r="R148" i="3"/>
  <c r="P148" i="3"/>
  <c r="BK148" i="3"/>
  <c r="J148" i="3"/>
  <c r="BF148" i="3" s="1"/>
  <c r="BI145" i="3"/>
  <c r="BH145" i="3"/>
  <c r="BG145" i="3"/>
  <c r="BE145" i="3"/>
  <c r="T145" i="3"/>
  <c r="R145" i="3"/>
  <c r="R144" i="3" s="1"/>
  <c r="P145" i="3"/>
  <c r="BK145" i="3"/>
  <c r="BK144" i="3"/>
  <c r="J144" i="3" s="1"/>
  <c r="J100" i="3" s="1"/>
  <c r="J145" i="3"/>
  <c r="BF145" i="3" s="1"/>
  <c r="BI141" i="3"/>
  <c r="BH141" i="3"/>
  <c r="BG141" i="3"/>
  <c r="BE141" i="3"/>
  <c r="T141" i="3"/>
  <c r="T140" i="3" s="1"/>
  <c r="R141" i="3"/>
  <c r="R140" i="3" s="1"/>
  <c r="P141" i="3"/>
  <c r="P140" i="3" s="1"/>
  <c r="BK141" i="3"/>
  <c r="BK140" i="3" s="1"/>
  <c r="J140" i="3" s="1"/>
  <c r="J99" i="3" s="1"/>
  <c r="J141" i="3"/>
  <c r="BF141" i="3"/>
  <c r="BI137" i="3"/>
  <c r="BH137" i="3"/>
  <c r="BG137" i="3"/>
  <c r="BE137" i="3"/>
  <c r="T137" i="3"/>
  <c r="R137" i="3"/>
  <c r="P137" i="3"/>
  <c r="BK137" i="3"/>
  <c r="J137" i="3"/>
  <c r="BF137" i="3" s="1"/>
  <c r="BI136" i="3"/>
  <c r="BH136" i="3"/>
  <c r="BG136" i="3"/>
  <c r="BE136" i="3"/>
  <c r="T136" i="3"/>
  <c r="R136" i="3"/>
  <c r="P136" i="3"/>
  <c r="BK136" i="3"/>
  <c r="J136" i="3"/>
  <c r="BF136" i="3"/>
  <c r="BI133" i="3"/>
  <c r="BH133" i="3"/>
  <c r="BG133" i="3"/>
  <c r="BE133" i="3"/>
  <c r="T133" i="3"/>
  <c r="R133" i="3"/>
  <c r="P133" i="3"/>
  <c r="BK133" i="3"/>
  <c r="J133" i="3"/>
  <c r="BF133" i="3" s="1"/>
  <c r="BI130" i="3"/>
  <c r="BH130" i="3"/>
  <c r="BG130" i="3"/>
  <c r="BE130" i="3"/>
  <c r="T130" i="3"/>
  <c r="R130" i="3"/>
  <c r="P130" i="3"/>
  <c r="BK130" i="3"/>
  <c r="J130" i="3"/>
  <c r="BF130" i="3" s="1"/>
  <c r="BI127" i="3"/>
  <c r="BH127" i="3"/>
  <c r="BG127" i="3"/>
  <c r="BE127" i="3"/>
  <c r="T127" i="3"/>
  <c r="R127" i="3"/>
  <c r="P127" i="3"/>
  <c r="BK127" i="3"/>
  <c r="J127" i="3"/>
  <c r="BF127" i="3" s="1"/>
  <c r="BI124" i="3"/>
  <c r="BH124" i="3"/>
  <c r="BG124" i="3"/>
  <c r="BE124" i="3"/>
  <c r="T124" i="3"/>
  <c r="T123" i="3" s="1"/>
  <c r="R124" i="3"/>
  <c r="P124" i="3"/>
  <c r="BK124" i="3"/>
  <c r="J124" i="3"/>
  <c r="BF124" i="3" s="1"/>
  <c r="J118" i="3"/>
  <c r="J117" i="3"/>
  <c r="F115" i="3"/>
  <c r="E113" i="3"/>
  <c r="J92" i="3"/>
  <c r="J91" i="3"/>
  <c r="F89" i="3"/>
  <c r="E87" i="3"/>
  <c r="J18" i="3"/>
  <c r="E18" i="3"/>
  <c r="F118" i="3" s="1"/>
  <c r="F92" i="3"/>
  <c r="J17" i="3"/>
  <c r="J15" i="3"/>
  <c r="E15" i="3"/>
  <c r="F91" i="3" s="1"/>
  <c r="F117" i="3"/>
  <c r="J14" i="3"/>
  <c r="J12" i="3"/>
  <c r="J89" i="3" s="1"/>
  <c r="E7" i="3"/>
  <c r="E111" i="3" s="1"/>
  <c r="E85" i="3"/>
  <c r="J37" i="2"/>
  <c r="J36" i="2"/>
  <c r="AY95" i="1" s="1"/>
  <c r="J35" i="2"/>
  <c r="AX95" i="1"/>
  <c r="BI502" i="2"/>
  <c r="BH502" i="2"/>
  <c r="BG502" i="2"/>
  <c r="BE502" i="2"/>
  <c r="T502" i="2"/>
  <c r="T501" i="2" s="1"/>
  <c r="R502" i="2"/>
  <c r="R501" i="2"/>
  <c r="P502" i="2"/>
  <c r="P501" i="2" s="1"/>
  <c r="BK502" i="2"/>
  <c r="BK501" i="2" s="1"/>
  <c r="J501" i="2" s="1"/>
  <c r="J502" i="2"/>
  <c r="BF502" i="2" s="1"/>
  <c r="BI500" i="2"/>
  <c r="BH500" i="2"/>
  <c r="BG500" i="2"/>
  <c r="BE500" i="2"/>
  <c r="T500" i="2"/>
  <c r="T499" i="2"/>
  <c r="R500" i="2"/>
  <c r="R499" i="2"/>
  <c r="P500" i="2"/>
  <c r="P499" i="2"/>
  <c r="BK500" i="2"/>
  <c r="BK499" i="2" s="1"/>
  <c r="J499" i="2" s="1"/>
  <c r="J500" i="2"/>
  <c r="BF500" i="2"/>
  <c r="BI498" i="2"/>
  <c r="BH498" i="2"/>
  <c r="BG498" i="2"/>
  <c r="BE498" i="2"/>
  <c r="T498" i="2"/>
  <c r="R498" i="2"/>
  <c r="P498" i="2"/>
  <c r="BK498" i="2"/>
  <c r="J498" i="2"/>
  <c r="BF498" i="2" s="1"/>
  <c r="BI497" i="2"/>
  <c r="BH497" i="2"/>
  <c r="BG497" i="2"/>
  <c r="BE497" i="2"/>
  <c r="T497" i="2"/>
  <c r="R497" i="2"/>
  <c r="P497" i="2"/>
  <c r="BK497" i="2"/>
  <c r="J497" i="2"/>
  <c r="BF497" i="2"/>
  <c r="BI496" i="2"/>
  <c r="BH496" i="2"/>
  <c r="BG496" i="2"/>
  <c r="BE496" i="2"/>
  <c r="T496" i="2"/>
  <c r="R496" i="2"/>
  <c r="P496" i="2"/>
  <c r="BK496" i="2"/>
  <c r="J496" i="2"/>
  <c r="BF496" i="2" s="1"/>
  <c r="BI495" i="2"/>
  <c r="BH495" i="2"/>
  <c r="BG495" i="2"/>
  <c r="BE495" i="2"/>
  <c r="T495" i="2"/>
  <c r="R495" i="2"/>
  <c r="P495" i="2"/>
  <c r="BK495" i="2"/>
  <c r="J495" i="2"/>
  <c r="BF495" i="2" s="1"/>
  <c r="BI494" i="2"/>
  <c r="BH494" i="2"/>
  <c r="BG494" i="2"/>
  <c r="BE494" i="2"/>
  <c r="T494" i="2"/>
  <c r="R494" i="2"/>
  <c r="P494" i="2"/>
  <c r="BK494" i="2"/>
  <c r="J494" i="2"/>
  <c r="BF494" i="2" s="1"/>
  <c r="BI493" i="2"/>
  <c r="BH493" i="2"/>
  <c r="BG493" i="2"/>
  <c r="BE493" i="2"/>
  <c r="T493" i="2"/>
  <c r="R493" i="2"/>
  <c r="P493" i="2"/>
  <c r="BK493" i="2"/>
  <c r="J493" i="2"/>
  <c r="BF493" i="2" s="1"/>
  <c r="BI492" i="2"/>
  <c r="BH492" i="2"/>
  <c r="BG492" i="2"/>
  <c r="BE492" i="2"/>
  <c r="T492" i="2"/>
  <c r="R492" i="2"/>
  <c r="P492" i="2"/>
  <c r="BK492" i="2"/>
  <c r="J492" i="2"/>
  <c r="BF492" i="2" s="1"/>
  <c r="BI491" i="2"/>
  <c r="BH491" i="2"/>
  <c r="BG491" i="2"/>
  <c r="BE491" i="2"/>
  <c r="T491" i="2"/>
  <c r="R491" i="2"/>
  <c r="P491" i="2"/>
  <c r="BK491" i="2"/>
  <c r="J491" i="2"/>
  <c r="BF491" i="2"/>
  <c r="BI490" i="2"/>
  <c r="BH490" i="2"/>
  <c r="BG490" i="2"/>
  <c r="BE490" i="2"/>
  <c r="T490" i="2"/>
  <c r="R490" i="2"/>
  <c r="P490" i="2"/>
  <c r="BK490" i="2"/>
  <c r="J490" i="2"/>
  <c r="BF490" i="2" s="1"/>
  <c r="BI489" i="2"/>
  <c r="BH489" i="2"/>
  <c r="BG489" i="2"/>
  <c r="BE489" i="2"/>
  <c r="T489" i="2"/>
  <c r="R489" i="2"/>
  <c r="P489" i="2"/>
  <c r="BK489" i="2"/>
  <c r="J489" i="2"/>
  <c r="BF489" i="2"/>
  <c r="BI488" i="2"/>
  <c r="BH488" i="2"/>
  <c r="BG488" i="2"/>
  <c r="BE488" i="2"/>
  <c r="T488" i="2"/>
  <c r="R488" i="2"/>
  <c r="P488" i="2"/>
  <c r="BK488" i="2"/>
  <c r="J488" i="2"/>
  <c r="BF488" i="2" s="1"/>
  <c r="BI487" i="2"/>
  <c r="BH487" i="2"/>
  <c r="BG487" i="2"/>
  <c r="BE487" i="2"/>
  <c r="T487" i="2"/>
  <c r="R487" i="2"/>
  <c r="P487" i="2"/>
  <c r="BK487" i="2"/>
  <c r="J487" i="2"/>
  <c r="BF487" i="2"/>
  <c r="BI486" i="2"/>
  <c r="BH486" i="2"/>
  <c r="BG486" i="2"/>
  <c r="BE486" i="2"/>
  <c r="T486" i="2"/>
  <c r="R486" i="2"/>
  <c r="P486" i="2"/>
  <c r="BK486" i="2"/>
  <c r="J486" i="2"/>
  <c r="BF486" i="2" s="1"/>
  <c r="BI485" i="2"/>
  <c r="BH485" i="2"/>
  <c r="BG485" i="2"/>
  <c r="BE485" i="2"/>
  <c r="T485" i="2"/>
  <c r="R485" i="2"/>
  <c r="P485" i="2"/>
  <c r="BK485" i="2"/>
  <c r="J485" i="2"/>
  <c r="BF485" i="2"/>
  <c r="BI484" i="2"/>
  <c r="BH484" i="2"/>
  <c r="BG484" i="2"/>
  <c r="BE484" i="2"/>
  <c r="T484" i="2"/>
  <c r="R484" i="2"/>
  <c r="P484" i="2"/>
  <c r="BK484" i="2"/>
  <c r="J484" i="2"/>
  <c r="BF484" i="2"/>
  <c r="BI483" i="2"/>
  <c r="BH483" i="2"/>
  <c r="BG483" i="2"/>
  <c r="BE483" i="2"/>
  <c r="T483" i="2"/>
  <c r="R483" i="2"/>
  <c r="P483" i="2"/>
  <c r="BK483" i="2"/>
  <c r="J483" i="2"/>
  <c r="BF483" i="2"/>
  <c r="BI482" i="2"/>
  <c r="BH482" i="2"/>
  <c r="BG482" i="2"/>
  <c r="BE482" i="2"/>
  <c r="T482" i="2"/>
  <c r="R482" i="2"/>
  <c r="P482" i="2"/>
  <c r="BK482" i="2"/>
  <c r="J482" i="2"/>
  <c r="BF482" i="2" s="1"/>
  <c r="BI481" i="2"/>
  <c r="BH481" i="2"/>
  <c r="BG481" i="2"/>
  <c r="BE481" i="2"/>
  <c r="T481" i="2"/>
  <c r="R481" i="2"/>
  <c r="P481" i="2"/>
  <c r="BK481" i="2"/>
  <c r="J481" i="2"/>
  <c r="BF481" i="2"/>
  <c r="BI480" i="2"/>
  <c r="BH480" i="2"/>
  <c r="BG480" i="2"/>
  <c r="BE480" i="2"/>
  <c r="T480" i="2"/>
  <c r="R480" i="2"/>
  <c r="P480" i="2"/>
  <c r="BK480" i="2"/>
  <c r="J480" i="2"/>
  <c r="BF480" i="2" s="1"/>
  <c r="BI479" i="2"/>
  <c r="BH479" i="2"/>
  <c r="BG479" i="2"/>
  <c r="BE479" i="2"/>
  <c r="T479" i="2"/>
  <c r="R479" i="2"/>
  <c r="P479" i="2"/>
  <c r="BK479" i="2"/>
  <c r="J479" i="2"/>
  <c r="BF479" i="2"/>
  <c r="BI478" i="2"/>
  <c r="BH478" i="2"/>
  <c r="BG478" i="2"/>
  <c r="BE478" i="2"/>
  <c r="T478" i="2"/>
  <c r="T474" i="2" s="1"/>
  <c r="T473" i="2" s="1"/>
  <c r="R478" i="2"/>
  <c r="P478" i="2"/>
  <c r="BK478" i="2"/>
  <c r="J478" i="2"/>
  <c r="BF478" i="2" s="1"/>
  <c r="BI475" i="2"/>
  <c r="BH475" i="2"/>
  <c r="BG475" i="2"/>
  <c r="BE475" i="2"/>
  <c r="T475" i="2"/>
  <c r="R475" i="2"/>
  <c r="P475" i="2"/>
  <c r="P474" i="2" s="1"/>
  <c r="P473" i="2" s="1"/>
  <c r="BK475" i="2"/>
  <c r="J475" i="2"/>
  <c r="BF475" i="2"/>
  <c r="BI463" i="2"/>
  <c r="BH463" i="2"/>
  <c r="BG463" i="2"/>
  <c r="BE463" i="2"/>
  <c r="T463" i="2"/>
  <c r="R463" i="2"/>
  <c r="P463" i="2"/>
  <c r="BK463" i="2"/>
  <c r="J463" i="2"/>
  <c r="BF463" i="2" s="1"/>
  <c r="BI453" i="2"/>
  <c r="BH453" i="2"/>
  <c r="BG453" i="2"/>
  <c r="BE453" i="2"/>
  <c r="T453" i="2"/>
  <c r="R453" i="2"/>
  <c r="P453" i="2"/>
  <c r="BK453" i="2"/>
  <c r="BK442" i="2" s="1"/>
  <c r="J442" i="2" s="1"/>
  <c r="J453" i="2"/>
  <c r="BF453" i="2" s="1"/>
  <c r="BI443" i="2"/>
  <c r="BH443" i="2"/>
  <c r="BG443" i="2"/>
  <c r="BE443" i="2"/>
  <c r="T443" i="2"/>
  <c r="T442" i="2"/>
  <c r="R443" i="2"/>
  <c r="R442" i="2"/>
  <c r="P443" i="2"/>
  <c r="P442" i="2"/>
  <c r="BK443" i="2"/>
  <c r="J443" i="2"/>
  <c r="BF443" i="2" s="1"/>
  <c r="BI437" i="2"/>
  <c r="BH437" i="2"/>
  <c r="BG437" i="2"/>
  <c r="BE437" i="2"/>
  <c r="T437" i="2"/>
  <c r="R437" i="2"/>
  <c r="P437" i="2"/>
  <c r="BK437" i="2"/>
  <c r="J437" i="2"/>
  <c r="BF437" i="2" s="1"/>
  <c r="BI434" i="2"/>
  <c r="BH434" i="2"/>
  <c r="BG434" i="2"/>
  <c r="BE434" i="2"/>
  <c r="T434" i="2"/>
  <c r="R434" i="2"/>
  <c r="P434" i="2"/>
  <c r="BK434" i="2"/>
  <c r="J434" i="2"/>
  <c r="BF434" i="2" s="1"/>
  <c r="BI431" i="2"/>
  <c r="BH431" i="2"/>
  <c r="BG431" i="2"/>
  <c r="BE431" i="2"/>
  <c r="T431" i="2"/>
  <c r="R431" i="2"/>
  <c r="P431" i="2"/>
  <c r="P423" i="2" s="1"/>
  <c r="BK431" i="2"/>
  <c r="J431" i="2"/>
  <c r="BF431" i="2"/>
  <c r="BI428" i="2"/>
  <c r="BH428" i="2"/>
  <c r="BG428" i="2"/>
  <c r="BE428" i="2"/>
  <c r="T428" i="2"/>
  <c r="T423" i="2" s="1"/>
  <c r="R428" i="2"/>
  <c r="P428" i="2"/>
  <c r="BK428" i="2"/>
  <c r="J428" i="2"/>
  <c r="BF428" i="2" s="1"/>
  <c r="BI424" i="2"/>
  <c r="BH424" i="2"/>
  <c r="BG424" i="2"/>
  <c r="BE424" i="2"/>
  <c r="T424" i="2"/>
  <c r="R424" i="2"/>
  <c r="R423" i="2" s="1"/>
  <c r="P424" i="2"/>
  <c r="BK424" i="2"/>
  <c r="J424" i="2"/>
  <c r="BF424" i="2" s="1"/>
  <c r="BI422" i="2"/>
  <c r="BH422" i="2"/>
  <c r="BG422" i="2"/>
  <c r="BE422" i="2"/>
  <c r="T422" i="2"/>
  <c r="R422" i="2"/>
  <c r="P422" i="2"/>
  <c r="BK422" i="2"/>
  <c r="J422" i="2"/>
  <c r="BF422" i="2" s="1"/>
  <c r="BI421" i="2"/>
  <c r="BH421" i="2"/>
  <c r="BG421" i="2"/>
  <c r="BE421" i="2"/>
  <c r="T421" i="2"/>
  <c r="R421" i="2"/>
  <c r="P421" i="2"/>
  <c r="BK421" i="2"/>
  <c r="J421" i="2"/>
  <c r="BF421" i="2" s="1"/>
  <c r="BI417" i="2"/>
  <c r="BH417" i="2"/>
  <c r="BG417" i="2"/>
  <c r="BE417" i="2"/>
  <c r="T417" i="2"/>
  <c r="T416" i="2" s="1"/>
  <c r="R417" i="2"/>
  <c r="R416" i="2"/>
  <c r="P417" i="2"/>
  <c r="P416" i="2" s="1"/>
  <c r="BK417" i="2"/>
  <c r="J417" i="2"/>
  <c r="BF417" i="2" s="1"/>
  <c r="BI415" i="2"/>
  <c r="BH415" i="2"/>
  <c r="BG415" i="2"/>
  <c r="BE415" i="2"/>
  <c r="T415" i="2"/>
  <c r="R415" i="2"/>
  <c r="P415" i="2"/>
  <c r="BK415" i="2"/>
  <c r="J415" i="2"/>
  <c r="BF415" i="2"/>
  <c r="BI414" i="2"/>
  <c r="BH414" i="2"/>
  <c r="BG414" i="2"/>
  <c r="BE414" i="2"/>
  <c r="T414" i="2"/>
  <c r="R414" i="2"/>
  <c r="P414" i="2"/>
  <c r="BK414" i="2"/>
  <c r="J414" i="2"/>
  <c r="BF414" i="2"/>
  <c r="BI411" i="2"/>
  <c r="BH411" i="2"/>
  <c r="BG411" i="2"/>
  <c r="BE411" i="2"/>
  <c r="T411" i="2"/>
  <c r="T410" i="2"/>
  <c r="R411" i="2"/>
  <c r="R410" i="2"/>
  <c r="P411" i="2"/>
  <c r="P410" i="2"/>
  <c r="BK411" i="2"/>
  <c r="BK410" i="2"/>
  <c r="J410" i="2" s="1"/>
  <c r="J411" i="2"/>
  <c r="BF411" i="2" s="1"/>
  <c r="BI409" i="2"/>
  <c r="BH409" i="2"/>
  <c r="BG409" i="2"/>
  <c r="BE409" i="2"/>
  <c r="T409" i="2"/>
  <c r="R409" i="2"/>
  <c r="P409" i="2"/>
  <c r="BK409" i="2"/>
  <c r="J409" i="2"/>
  <c r="BF409" i="2"/>
  <c r="BI408" i="2"/>
  <c r="BH408" i="2"/>
  <c r="BG408" i="2"/>
  <c r="BE408" i="2"/>
  <c r="T408" i="2"/>
  <c r="R408" i="2"/>
  <c r="P408" i="2"/>
  <c r="BK408" i="2"/>
  <c r="J408" i="2"/>
  <c r="BF408" i="2" s="1"/>
  <c r="BI407" i="2"/>
  <c r="BH407" i="2"/>
  <c r="BG407" i="2"/>
  <c r="BE407" i="2"/>
  <c r="T407" i="2"/>
  <c r="R407" i="2"/>
  <c r="P407" i="2"/>
  <c r="BK407" i="2"/>
  <c r="J407" i="2"/>
  <c r="BF407" i="2" s="1"/>
  <c r="BI406" i="2"/>
  <c r="BH406" i="2"/>
  <c r="BG406" i="2"/>
  <c r="BE406" i="2"/>
  <c r="T406" i="2"/>
  <c r="R406" i="2"/>
  <c r="P406" i="2"/>
  <c r="BK406" i="2"/>
  <c r="J406" i="2"/>
  <c r="BF406" i="2" s="1"/>
  <c r="BI402" i="2"/>
  <c r="BH402" i="2"/>
  <c r="BG402" i="2"/>
  <c r="BE402" i="2"/>
  <c r="T402" i="2"/>
  <c r="R402" i="2"/>
  <c r="P402" i="2"/>
  <c r="BK402" i="2"/>
  <c r="J402" i="2"/>
  <c r="BF402" i="2"/>
  <c r="BI399" i="2"/>
  <c r="BH399" i="2"/>
  <c r="BG399" i="2"/>
  <c r="BE399" i="2"/>
  <c r="T399" i="2"/>
  <c r="R399" i="2"/>
  <c r="P399" i="2"/>
  <c r="BK399" i="2"/>
  <c r="J399" i="2"/>
  <c r="BF399" i="2" s="1"/>
  <c r="BI398" i="2"/>
  <c r="BH398" i="2"/>
  <c r="BG398" i="2"/>
  <c r="BE398" i="2"/>
  <c r="T398" i="2"/>
  <c r="R398" i="2"/>
  <c r="P398" i="2"/>
  <c r="BK398" i="2"/>
  <c r="J398" i="2"/>
  <c r="BF398" i="2"/>
  <c r="BI397" i="2"/>
  <c r="BH397" i="2"/>
  <c r="BG397" i="2"/>
  <c r="BE397" i="2"/>
  <c r="T397" i="2"/>
  <c r="R397" i="2"/>
  <c r="P397" i="2"/>
  <c r="BK397" i="2"/>
  <c r="J397" i="2"/>
  <c r="BF397" i="2" s="1"/>
  <c r="BI394" i="2"/>
  <c r="BH394" i="2"/>
  <c r="BG394" i="2"/>
  <c r="BE394" i="2"/>
  <c r="T394" i="2"/>
  <c r="R394" i="2"/>
  <c r="P394" i="2"/>
  <c r="BK394" i="2"/>
  <c r="J394" i="2"/>
  <c r="BF394" i="2"/>
  <c r="BI391" i="2"/>
  <c r="BH391" i="2"/>
  <c r="BG391" i="2"/>
  <c r="BE391" i="2"/>
  <c r="T391" i="2"/>
  <c r="R391" i="2"/>
  <c r="P391" i="2"/>
  <c r="BK391" i="2"/>
  <c r="J391" i="2"/>
  <c r="BF391" i="2" s="1"/>
  <c r="BI390" i="2"/>
  <c r="BH390" i="2"/>
  <c r="BG390" i="2"/>
  <c r="BE390" i="2"/>
  <c r="T390" i="2"/>
  <c r="R390" i="2"/>
  <c r="R385" i="2" s="1"/>
  <c r="P390" i="2"/>
  <c r="BK390" i="2"/>
  <c r="J390" i="2"/>
  <c r="BF390" i="2"/>
  <c r="BI389" i="2"/>
  <c r="BH389" i="2"/>
  <c r="BG389" i="2"/>
  <c r="BE389" i="2"/>
  <c r="T389" i="2"/>
  <c r="R389" i="2"/>
  <c r="P389" i="2"/>
  <c r="BK389" i="2"/>
  <c r="J389" i="2"/>
  <c r="BF389" i="2" s="1"/>
  <c r="BI386" i="2"/>
  <c r="BH386" i="2"/>
  <c r="BG386" i="2"/>
  <c r="BE386" i="2"/>
  <c r="T386" i="2"/>
  <c r="T385" i="2"/>
  <c r="R386" i="2"/>
  <c r="P386" i="2"/>
  <c r="P385" i="2"/>
  <c r="BK386" i="2"/>
  <c r="J386" i="2"/>
  <c r="BF386" i="2" s="1"/>
  <c r="BI384" i="2"/>
  <c r="BH384" i="2"/>
  <c r="BG384" i="2"/>
  <c r="BE384" i="2"/>
  <c r="T384" i="2"/>
  <c r="R384" i="2"/>
  <c r="P384" i="2"/>
  <c r="BK384" i="2"/>
  <c r="J384" i="2"/>
  <c r="BF384" i="2" s="1"/>
  <c r="BI381" i="2"/>
  <c r="BH381" i="2"/>
  <c r="BG381" i="2"/>
  <c r="BE381" i="2"/>
  <c r="T381" i="2"/>
  <c r="T380" i="2" s="1"/>
  <c r="R381" i="2"/>
  <c r="R380" i="2" s="1"/>
  <c r="P381" i="2"/>
  <c r="P380" i="2" s="1"/>
  <c r="BK381" i="2"/>
  <c r="J381" i="2"/>
  <c r="BF381" i="2" s="1"/>
  <c r="BI379" i="2"/>
  <c r="BH379" i="2"/>
  <c r="BG379" i="2"/>
  <c r="BE379" i="2"/>
  <c r="T379" i="2"/>
  <c r="R379" i="2"/>
  <c r="P379" i="2"/>
  <c r="BK379" i="2"/>
  <c r="J379" i="2"/>
  <c r="BF379" i="2"/>
  <c r="BI376" i="2"/>
  <c r="BH376" i="2"/>
  <c r="BG376" i="2"/>
  <c r="BE376" i="2"/>
  <c r="T376" i="2"/>
  <c r="T375" i="2" s="1"/>
  <c r="R376" i="2"/>
  <c r="R375" i="2"/>
  <c r="P376" i="2"/>
  <c r="P375" i="2" s="1"/>
  <c r="BK376" i="2"/>
  <c r="J376" i="2"/>
  <c r="BF376" i="2" s="1"/>
  <c r="BI374" i="2"/>
  <c r="BH374" i="2"/>
  <c r="BG374" i="2"/>
  <c r="BE374" i="2"/>
  <c r="T374" i="2"/>
  <c r="R374" i="2"/>
  <c r="P374" i="2"/>
  <c r="BK374" i="2"/>
  <c r="J374" i="2"/>
  <c r="BF374" i="2"/>
  <c r="BI373" i="2"/>
  <c r="BH373" i="2"/>
  <c r="BG373" i="2"/>
  <c r="BE373" i="2"/>
  <c r="T373" i="2"/>
  <c r="R373" i="2"/>
  <c r="P373" i="2"/>
  <c r="BK373" i="2"/>
  <c r="J373" i="2"/>
  <c r="BF373" i="2" s="1"/>
  <c r="BI372" i="2"/>
  <c r="BH372" i="2"/>
  <c r="BG372" i="2"/>
  <c r="BE372" i="2"/>
  <c r="T372" i="2"/>
  <c r="R372" i="2"/>
  <c r="P372" i="2"/>
  <c r="BK372" i="2"/>
  <c r="J372" i="2"/>
  <c r="BF372" i="2" s="1"/>
  <c r="BI371" i="2"/>
  <c r="BH371" i="2"/>
  <c r="BG371" i="2"/>
  <c r="BE371" i="2"/>
  <c r="T371" i="2"/>
  <c r="R371" i="2"/>
  <c r="P371" i="2"/>
  <c r="BK371" i="2"/>
  <c r="J371" i="2"/>
  <c r="BF371" i="2" s="1"/>
  <c r="BI370" i="2"/>
  <c r="BH370" i="2"/>
  <c r="BG370" i="2"/>
  <c r="BE370" i="2"/>
  <c r="T370" i="2"/>
  <c r="R370" i="2"/>
  <c r="P370" i="2"/>
  <c r="BK370" i="2"/>
  <c r="J370" i="2"/>
  <c r="BF370" i="2"/>
  <c r="BI369" i="2"/>
  <c r="BH369" i="2"/>
  <c r="BG369" i="2"/>
  <c r="BE369" i="2"/>
  <c r="T369" i="2"/>
  <c r="R369" i="2"/>
  <c r="P369" i="2"/>
  <c r="BK369" i="2"/>
  <c r="J369" i="2"/>
  <c r="BF369" i="2" s="1"/>
  <c r="BI368" i="2"/>
  <c r="BH368" i="2"/>
  <c r="BG368" i="2"/>
  <c r="BE368" i="2"/>
  <c r="T368" i="2"/>
  <c r="R368" i="2"/>
  <c r="P368" i="2"/>
  <c r="BK368" i="2"/>
  <c r="J368" i="2"/>
  <c r="BF368" i="2" s="1"/>
  <c r="BI367" i="2"/>
  <c r="BH367" i="2"/>
  <c r="BG367" i="2"/>
  <c r="BE367" i="2"/>
  <c r="T367" i="2"/>
  <c r="R367" i="2"/>
  <c r="P367" i="2"/>
  <c r="BK367" i="2"/>
  <c r="J367" i="2"/>
  <c r="BF367" i="2" s="1"/>
  <c r="BI366" i="2"/>
  <c r="BH366" i="2"/>
  <c r="BG366" i="2"/>
  <c r="BE366" i="2"/>
  <c r="T366" i="2"/>
  <c r="R366" i="2"/>
  <c r="P366" i="2"/>
  <c r="BK366" i="2"/>
  <c r="J366" i="2"/>
  <c r="BF366" i="2"/>
  <c r="BI365" i="2"/>
  <c r="BH365" i="2"/>
  <c r="BG365" i="2"/>
  <c r="BE365" i="2"/>
  <c r="T365" i="2"/>
  <c r="R365" i="2"/>
  <c r="P365" i="2"/>
  <c r="BK365" i="2"/>
  <c r="J365" i="2"/>
  <c r="BF365" i="2" s="1"/>
  <c r="BI364" i="2"/>
  <c r="BH364" i="2"/>
  <c r="BG364" i="2"/>
  <c r="BE364" i="2"/>
  <c r="T364" i="2"/>
  <c r="R364" i="2"/>
  <c r="P364" i="2"/>
  <c r="BK364" i="2"/>
  <c r="J364" i="2"/>
  <c r="BF364" i="2" s="1"/>
  <c r="BI363" i="2"/>
  <c r="BH363" i="2"/>
  <c r="BG363" i="2"/>
  <c r="BE363" i="2"/>
  <c r="T363" i="2"/>
  <c r="R363" i="2"/>
  <c r="P363" i="2"/>
  <c r="BK363" i="2"/>
  <c r="J363" i="2"/>
  <c r="BF363" i="2" s="1"/>
  <c r="BI362" i="2"/>
  <c r="BH362" i="2"/>
  <c r="BG362" i="2"/>
  <c r="BE362" i="2"/>
  <c r="T362" i="2"/>
  <c r="R362" i="2"/>
  <c r="P362" i="2"/>
  <c r="BK362" i="2"/>
  <c r="J362" i="2"/>
  <c r="BF362" i="2"/>
  <c r="BI361" i="2"/>
  <c r="BH361" i="2"/>
  <c r="BG361" i="2"/>
  <c r="BE361" i="2"/>
  <c r="T361" i="2"/>
  <c r="R361" i="2"/>
  <c r="P361" i="2"/>
  <c r="BK361" i="2"/>
  <c r="J361" i="2"/>
  <c r="BF361" i="2" s="1"/>
  <c r="BI360" i="2"/>
  <c r="BH360" i="2"/>
  <c r="BG360" i="2"/>
  <c r="BE360" i="2"/>
  <c r="T360" i="2"/>
  <c r="R360" i="2"/>
  <c r="P360" i="2"/>
  <c r="BK360" i="2"/>
  <c r="J360" i="2"/>
  <c r="BF360" i="2" s="1"/>
  <c r="BI359" i="2"/>
  <c r="BH359" i="2"/>
  <c r="BG359" i="2"/>
  <c r="BE359" i="2"/>
  <c r="T359" i="2"/>
  <c r="R359" i="2"/>
  <c r="P359" i="2"/>
  <c r="BK359" i="2"/>
  <c r="J359" i="2"/>
  <c r="BF359" i="2" s="1"/>
  <c r="BI358" i="2"/>
  <c r="BH358" i="2"/>
  <c r="BG358" i="2"/>
  <c r="BE358" i="2"/>
  <c r="T358" i="2"/>
  <c r="R358" i="2"/>
  <c r="P358" i="2"/>
  <c r="BK358" i="2"/>
  <c r="J358" i="2"/>
  <c r="BF358" i="2"/>
  <c r="BI357" i="2"/>
  <c r="BH357" i="2"/>
  <c r="BG357" i="2"/>
  <c r="BE357" i="2"/>
  <c r="T357" i="2"/>
  <c r="R357" i="2"/>
  <c r="P357" i="2"/>
  <c r="BK357" i="2"/>
  <c r="J357" i="2"/>
  <c r="BF357" i="2" s="1"/>
  <c r="BI356" i="2"/>
  <c r="BH356" i="2"/>
  <c r="BG356" i="2"/>
  <c r="BE356" i="2"/>
  <c r="T356" i="2"/>
  <c r="R356" i="2"/>
  <c r="P356" i="2"/>
  <c r="BK356" i="2"/>
  <c r="J356" i="2"/>
  <c r="BF356" i="2" s="1"/>
  <c r="BI355" i="2"/>
  <c r="BH355" i="2"/>
  <c r="BG355" i="2"/>
  <c r="BE355" i="2"/>
  <c r="T355" i="2"/>
  <c r="R355" i="2"/>
  <c r="P355" i="2"/>
  <c r="BK355" i="2"/>
  <c r="J355" i="2"/>
  <c r="BF355" i="2" s="1"/>
  <c r="BI354" i="2"/>
  <c r="BH354" i="2"/>
  <c r="BG354" i="2"/>
  <c r="BE354" i="2"/>
  <c r="T354" i="2"/>
  <c r="R354" i="2"/>
  <c r="P354" i="2"/>
  <c r="P351" i="2" s="1"/>
  <c r="BK354" i="2"/>
  <c r="J354" i="2"/>
  <c r="BF354" i="2"/>
  <c r="BI353" i="2"/>
  <c r="BH353" i="2"/>
  <c r="BG353" i="2"/>
  <c r="BE353" i="2"/>
  <c r="T353" i="2"/>
  <c r="T351" i="2" s="1"/>
  <c r="R353" i="2"/>
  <c r="P353" i="2"/>
  <c r="BK353" i="2"/>
  <c r="J353" i="2"/>
  <c r="BF353" i="2" s="1"/>
  <c r="BI352" i="2"/>
  <c r="BH352" i="2"/>
  <c r="BG352" i="2"/>
  <c r="BE352" i="2"/>
  <c r="T352" i="2"/>
  <c r="R352" i="2"/>
  <c r="R351" i="2" s="1"/>
  <c r="P352" i="2"/>
  <c r="BK352" i="2"/>
  <c r="J352" i="2"/>
  <c r="BF352" i="2" s="1"/>
  <c r="BI350" i="2"/>
  <c r="BH350" i="2"/>
  <c r="BG350" i="2"/>
  <c r="BE350" i="2"/>
  <c r="T350" i="2"/>
  <c r="R350" i="2"/>
  <c r="P350" i="2"/>
  <c r="BK350" i="2"/>
  <c r="J350" i="2"/>
  <c r="BF350" i="2" s="1"/>
  <c r="BI349" i="2"/>
  <c r="BH349" i="2"/>
  <c r="BG349" i="2"/>
  <c r="BE349" i="2"/>
  <c r="T349" i="2"/>
  <c r="T348" i="2" s="1"/>
  <c r="R349" i="2"/>
  <c r="R348" i="2"/>
  <c r="P349" i="2"/>
  <c r="P348" i="2" s="1"/>
  <c r="BK349" i="2"/>
  <c r="J349" i="2"/>
  <c r="BF349" i="2" s="1"/>
  <c r="BI347" i="2"/>
  <c r="BH347" i="2"/>
  <c r="BG347" i="2"/>
  <c r="BE347" i="2"/>
  <c r="T347" i="2"/>
  <c r="R347" i="2"/>
  <c r="P347" i="2"/>
  <c r="BK347" i="2"/>
  <c r="J347" i="2"/>
  <c r="BF347" i="2" s="1"/>
  <c r="BI346" i="2"/>
  <c r="BH346" i="2"/>
  <c r="BG346" i="2"/>
  <c r="BE346" i="2"/>
  <c r="T346" i="2"/>
  <c r="T345" i="2"/>
  <c r="R346" i="2"/>
  <c r="R345" i="2" s="1"/>
  <c r="P346" i="2"/>
  <c r="P345" i="2"/>
  <c r="BK346" i="2"/>
  <c r="J346" i="2"/>
  <c r="BF346" i="2" s="1"/>
  <c r="BI344" i="2"/>
  <c r="BH344" i="2"/>
  <c r="BG344" i="2"/>
  <c r="BE344" i="2"/>
  <c r="T344" i="2"/>
  <c r="R344" i="2"/>
  <c r="P344" i="2"/>
  <c r="BK344" i="2"/>
  <c r="J344" i="2"/>
  <c r="BF344" i="2" s="1"/>
  <c r="BI343" i="2"/>
  <c r="BH343" i="2"/>
  <c r="BG343" i="2"/>
  <c r="BE343" i="2"/>
  <c r="T343" i="2"/>
  <c r="R343" i="2"/>
  <c r="P343" i="2"/>
  <c r="BK343" i="2"/>
  <c r="J343" i="2"/>
  <c r="BF343" i="2"/>
  <c r="BI340" i="2"/>
  <c r="BH340" i="2"/>
  <c r="BG340" i="2"/>
  <c r="BE340" i="2"/>
  <c r="T340" i="2"/>
  <c r="R340" i="2"/>
  <c r="P340" i="2"/>
  <c r="BK340" i="2"/>
  <c r="J340" i="2"/>
  <c r="BF340" i="2" s="1"/>
  <c r="BI339" i="2"/>
  <c r="BH339" i="2"/>
  <c r="BG339" i="2"/>
  <c r="BE339" i="2"/>
  <c r="T339" i="2"/>
  <c r="R339" i="2"/>
  <c r="P339" i="2"/>
  <c r="BK339" i="2"/>
  <c r="J339" i="2"/>
  <c r="BF339" i="2" s="1"/>
  <c r="BI336" i="2"/>
  <c r="BH336" i="2"/>
  <c r="BG336" i="2"/>
  <c r="BE336" i="2"/>
  <c r="T336" i="2"/>
  <c r="R336" i="2"/>
  <c r="P336" i="2"/>
  <c r="BK336" i="2"/>
  <c r="J336" i="2"/>
  <c r="BF336" i="2" s="1"/>
  <c r="BI335" i="2"/>
  <c r="BH335" i="2"/>
  <c r="BG335" i="2"/>
  <c r="BE335" i="2"/>
  <c r="T335" i="2"/>
  <c r="R335" i="2"/>
  <c r="R330" i="2" s="1"/>
  <c r="P335" i="2"/>
  <c r="P330" i="2" s="1"/>
  <c r="BK335" i="2"/>
  <c r="J335" i="2"/>
  <c r="BF335" i="2"/>
  <c r="BI334" i="2"/>
  <c r="BH334" i="2"/>
  <c r="BG334" i="2"/>
  <c r="BE334" i="2"/>
  <c r="T334" i="2"/>
  <c r="R334" i="2"/>
  <c r="P334" i="2"/>
  <c r="BK334" i="2"/>
  <c r="J334" i="2"/>
  <c r="BF334" i="2" s="1"/>
  <c r="BI331" i="2"/>
  <c r="BH331" i="2"/>
  <c r="BG331" i="2"/>
  <c r="BE331" i="2"/>
  <c r="T331" i="2"/>
  <c r="T330" i="2"/>
  <c r="R331" i="2"/>
  <c r="P331" i="2"/>
  <c r="BK331" i="2"/>
  <c r="J331" i="2"/>
  <c r="BF331" i="2" s="1"/>
  <c r="BI329" i="2"/>
  <c r="BH329" i="2"/>
  <c r="BG329" i="2"/>
  <c r="BE329" i="2"/>
  <c r="T329" i="2"/>
  <c r="R329" i="2"/>
  <c r="P329" i="2"/>
  <c r="BK329" i="2"/>
  <c r="J329" i="2"/>
  <c r="BF329" i="2" s="1"/>
  <c r="BI328" i="2"/>
  <c r="BH328" i="2"/>
  <c r="BG328" i="2"/>
  <c r="BE328" i="2"/>
  <c r="T328" i="2"/>
  <c r="T324" i="2" s="1"/>
  <c r="R328" i="2"/>
  <c r="P328" i="2"/>
  <c r="BK328" i="2"/>
  <c r="J328" i="2"/>
  <c r="BF328" i="2" s="1"/>
  <c r="BI325" i="2"/>
  <c r="BH325" i="2"/>
  <c r="BG325" i="2"/>
  <c r="BE325" i="2"/>
  <c r="T325" i="2"/>
  <c r="R325" i="2"/>
  <c r="R324" i="2" s="1"/>
  <c r="P325" i="2"/>
  <c r="P324" i="2" s="1"/>
  <c r="P323" i="2" s="1"/>
  <c r="BK325" i="2"/>
  <c r="J325" i="2"/>
  <c r="BF325" i="2" s="1"/>
  <c r="BI322" i="2"/>
  <c r="BH322" i="2"/>
  <c r="BG322" i="2"/>
  <c r="BE322" i="2"/>
  <c r="T322" i="2"/>
  <c r="T321" i="2"/>
  <c r="R322" i="2"/>
  <c r="R321" i="2" s="1"/>
  <c r="P322" i="2"/>
  <c r="P321" i="2"/>
  <c r="BK322" i="2"/>
  <c r="BK321" i="2" s="1"/>
  <c r="J321" i="2" s="1"/>
  <c r="J322" i="2"/>
  <c r="BF322" i="2" s="1"/>
  <c r="BI320" i="2"/>
  <c r="BH320" i="2"/>
  <c r="BG320" i="2"/>
  <c r="BE320" i="2"/>
  <c r="T320" i="2"/>
  <c r="R320" i="2"/>
  <c r="P320" i="2"/>
  <c r="BK320" i="2"/>
  <c r="J320" i="2"/>
  <c r="BF320" i="2" s="1"/>
  <c r="BI319" i="2"/>
  <c r="BH319" i="2"/>
  <c r="BG319" i="2"/>
  <c r="BE319" i="2"/>
  <c r="T319" i="2"/>
  <c r="R319" i="2"/>
  <c r="P319" i="2"/>
  <c r="BK319" i="2"/>
  <c r="J319" i="2"/>
  <c r="BF319" i="2" s="1"/>
  <c r="BI318" i="2"/>
  <c r="BH318" i="2"/>
  <c r="BG318" i="2"/>
  <c r="BE318" i="2"/>
  <c r="T318" i="2"/>
  <c r="R318" i="2"/>
  <c r="P318" i="2"/>
  <c r="BK318" i="2"/>
  <c r="J318" i="2"/>
  <c r="BF318" i="2"/>
  <c r="BI315" i="2"/>
  <c r="BH315" i="2"/>
  <c r="BG315" i="2"/>
  <c r="BE315" i="2"/>
  <c r="T315" i="2"/>
  <c r="R315" i="2"/>
  <c r="P315" i="2"/>
  <c r="BK315" i="2"/>
  <c r="J315" i="2"/>
  <c r="BF315" i="2" s="1"/>
  <c r="BI312" i="2"/>
  <c r="BH312" i="2"/>
  <c r="BG312" i="2"/>
  <c r="BE312" i="2"/>
  <c r="T312" i="2"/>
  <c r="R312" i="2"/>
  <c r="P312" i="2"/>
  <c r="BK312" i="2"/>
  <c r="J312" i="2"/>
  <c r="BF312" i="2" s="1"/>
  <c r="BI309" i="2"/>
  <c r="BH309" i="2"/>
  <c r="BG309" i="2"/>
  <c r="BE309" i="2"/>
  <c r="T309" i="2"/>
  <c r="R309" i="2"/>
  <c r="P309" i="2"/>
  <c r="BK309" i="2"/>
  <c r="J309" i="2"/>
  <c r="BF309" i="2" s="1"/>
  <c r="BI306" i="2"/>
  <c r="BH306" i="2"/>
  <c r="BG306" i="2"/>
  <c r="BE306" i="2"/>
  <c r="T306" i="2"/>
  <c r="R306" i="2"/>
  <c r="P306" i="2"/>
  <c r="BK306" i="2"/>
  <c r="J306" i="2"/>
  <c r="BF306" i="2"/>
  <c r="BI303" i="2"/>
  <c r="BH303" i="2"/>
  <c r="BG303" i="2"/>
  <c r="BE303" i="2"/>
  <c r="T303" i="2"/>
  <c r="R303" i="2"/>
  <c r="P303" i="2"/>
  <c r="BK303" i="2"/>
  <c r="J303" i="2"/>
  <c r="BF303" i="2" s="1"/>
  <c r="BI300" i="2"/>
  <c r="BH300" i="2"/>
  <c r="BG300" i="2"/>
  <c r="BE300" i="2"/>
  <c r="T300" i="2"/>
  <c r="R300" i="2"/>
  <c r="P300" i="2"/>
  <c r="BK300" i="2"/>
  <c r="J300" i="2"/>
  <c r="BF300" i="2" s="1"/>
  <c r="BI297" i="2"/>
  <c r="BH297" i="2"/>
  <c r="BG297" i="2"/>
  <c r="BE297" i="2"/>
  <c r="T297" i="2"/>
  <c r="R297" i="2"/>
  <c r="P297" i="2"/>
  <c r="BK297" i="2"/>
  <c r="J297" i="2"/>
  <c r="BF297" i="2" s="1"/>
  <c r="BI294" i="2"/>
  <c r="BH294" i="2"/>
  <c r="BG294" i="2"/>
  <c r="BE294" i="2"/>
  <c r="T294" i="2"/>
  <c r="R294" i="2"/>
  <c r="P294" i="2"/>
  <c r="BK294" i="2"/>
  <c r="J294" i="2"/>
  <c r="BF294" i="2"/>
  <c r="BI291" i="2"/>
  <c r="BH291" i="2"/>
  <c r="BG291" i="2"/>
  <c r="BE291" i="2"/>
  <c r="T291" i="2"/>
  <c r="R291" i="2"/>
  <c r="P291" i="2"/>
  <c r="BK291" i="2"/>
  <c r="J291" i="2"/>
  <c r="BF291" i="2" s="1"/>
  <c r="BI288" i="2"/>
  <c r="BH288" i="2"/>
  <c r="BG288" i="2"/>
  <c r="BE288" i="2"/>
  <c r="T288" i="2"/>
  <c r="R288" i="2"/>
  <c r="P288" i="2"/>
  <c r="BK288" i="2"/>
  <c r="J288" i="2"/>
  <c r="BF288" i="2" s="1"/>
  <c r="BI285" i="2"/>
  <c r="BH285" i="2"/>
  <c r="BG285" i="2"/>
  <c r="BE285" i="2"/>
  <c r="T285" i="2"/>
  <c r="R285" i="2"/>
  <c r="P285" i="2"/>
  <c r="BK285" i="2"/>
  <c r="J285" i="2"/>
  <c r="BF285" i="2" s="1"/>
  <c r="BI282" i="2"/>
  <c r="BH282" i="2"/>
  <c r="BG282" i="2"/>
  <c r="BE282" i="2"/>
  <c r="T282" i="2"/>
  <c r="R282" i="2"/>
  <c r="P282" i="2"/>
  <c r="BK282" i="2"/>
  <c r="J282" i="2"/>
  <c r="BF282" i="2"/>
  <c r="BI279" i="2"/>
  <c r="BH279" i="2"/>
  <c r="BG279" i="2"/>
  <c r="BE279" i="2"/>
  <c r="T279" i="2"/>
  <c r="R279" i="2"/>
  <c r="P279" i="2"/>
  <c r="BK279" i="2"/>
  <c r="J279" i="2"/>
  <c r="BF279" i="2" s="1"/>
  <c r="BI276" i="2"/>
  <c r="BH276" i="2"/>
  <c r="BG276" i="2"/>
  <c r="BE276" i="2"/>
  <c r="T276" i="2"/>
  <c r="R276" i="2"/>
  <c r="P276" i="2"/>
  <c r="BK276" i="2"/>
  <c r="J276" i="2"/>
  <c r="BF276" i="2" s="1"/>
  <c r="BI275" i="2"/>
  <c r="BH275" i="2"/>
  <c r="BG275" i="2"/>
  <c r="BE275" i="2"/>
  <c r="T275" i="2"/>
  <c r="R275" i="2"/>
  <c r="P275" i="2"/>
  <c r="BK275" i="2"/>
  <c r="J275" i="2"/>
  <c r="BF275" i="2" s="1"/>
  <c r="BI272" i="2"/>
  <c r="BH272" i="2"/>
  <c r="BG272" i="2"/>
  <c r="BE272" i="2"/>
  <c r="T272" i="2"/>
  <c r="T271" i="2"/>
  <c r="R272" i="2"/>
  <c r="R271" i="2" s="1"/>
  <c r="P272" i="2"/>
  <c r="P271" i="2"/>
  <c r="BK272" i="2"/>
  <c r="J272" i="2"/>
  <c r="BF272" i="2" s="1"/>
  <c r="BI270" i="2"/>
  <c r="BH270" i="2"/>
  <c r="BG270" i="2"/>
  <c r="BE270" i="2"/>
  <c r="T270" i="2"/>
  <c r="R270" i="2"/>
  <c r="P270" i="2"/>
  <c r="BK270" i="2"/>
  <c r="J270" i="2"/>
  <c r="BF270" i="2" s="1"/>
  <c r="BI267" i="2"/>
  <c r="BH267" i="2"/>
  <c r="BG267" i="2"/>
  <c r="BE267" i="2"/>
  <c r="T267" i="2"/>
  <c r="R267" i="2"/>
  <c r="P267" i="2"/>
  <c r="BK267" i="2"/>
  <c r="J267" i="2"/>
  <c r="BF267" i="2"/>
  <c r="BI266" i="2"/>
  <c r="BH266" i="2"/>
  <c r="BG266" i="2"/>
  <c r="BE266" i="2"/>
  <c r="T266" i="2"/>
  <c r="R266" i="2"/>
  <c r="P266" i="2"/>
  <c r="BK266" i="2"/>
  <c r="J266" i="2"/>
  <c r="BF266" i="2" s="1"/>
  <c r="BI265" i="2"/>
  <c r="BH265" i="2"/>
  <c r="BG265" i="2"/>
  <c r="BE265" i="2"/>
  <c r="T265" i="2"/>
  <c r="R265" i="2"/>
  <c r="P265" i="2"/>
  <c r="BK265" i="2"/>
  <c r="J265" i="2"/>
  <c r="BF265" i="2" s="1"/>
  <c r="BI264" i="2"/>
  <c r="BH264" i="2"/>
  <c r="BG264" i="2"/>
  <c r="BE264" i="2"/>
  <c r="T264" i="2"/>
  <c r="R264" i="2"/>
  <c r="P264" i="2"/>
  <c r="BK264" i="2"/>
  <c r="J264" i="2"/>
  <c r="BF264" i="2" s="1"/>
  <c r="BI263" i="2"/>
  <c r="BH263" i="2"/>
  <c r="BG263" i="2"/>
  <c r="BE263" i="2"/>
  <c r="T263" i="2"/>
  <c r="R263" i="2"/>
  <c r="P263" i="2"/>
  <c r="BK263" i="2"/>
  <c r="J263" i="2"/>
  <c r="BF263" i="2"/>
  <c r="BI262" i="2"/>
  <c r="BH262" i="2"/>
  <c r="BG262" i="2"/>
  <c r="BE262" i="2"/>
  <c r="T262" i="2"/>
  <c r="R262" i="2"/>
  <c r="P262" i="2"/>
  <c r="BK262" i="2"/>
  <c r="J262" i="2"/>
  <c r="BF262" i="2"/>
  <c r="BI259" i="2"/>
  <c r="BH259" i="2"/>
  <c r="BG259" i="2"/>
  <c r="BE259" i="2"/>
  <c r="T259" i="2"/>
  <c r="R259" i="2"/>
  <c r="P259" i="2"/>
  <c r="BK259" i="2"/>
  <c r="J259" i="2"/>
  <c r="BF259" i="2"/>
  <c r="BI256" i="2"/>
  <c r="BH256" i="2"/>
  <c r="BG256" i="2"/>
  <c r="BE256" i="2"/>
  <c r="T256" i="2"/>
  <c r="R256" i="2"/>
  <c r="P256" i="2"/>
  <c r="BK256" i="2"/>
  <c r="J256" i="2"/>
  <c r="BF256" i="2"/>
  <c r="BI253" i="2"/>
  <c r="BH253" i="2"/>
  <c r="BG253" i="2"/>
  <c r="BE253" i="2"/>
  <c r="T253" i="2"/>
  <c r="R253" i="2"/>
  <c r="P253" i="2"/>
  <c r="BK253" i="2"/>
  <c r="J253" i="2"/>
  <c r="BF253" i="2"/>
  <c r="BI247" i="2"/>
  <c r="BH247" i="2"/>
  <c r="BG247" i="2"/>
  <c r="BE247" i="2"/>
  <c r="T247" i="2"/>
  <c r="R247" i="2"/>
  <c r="P247" i="2"/>
  <c r="BK247" i="2"/>
  <c r="J247" i="2"/>
  <c r="BF247" i="2"/>
  <c r="BI243" i="2"/>
  <c r="BH243" i="2"/>
  <c r="BG243" i="2"/>
  <c r="BE243" i="2"/>
  <c r="T243" i="2"/>
  <c r="R243" i="2"/>
  <c r="P243" i="2"/>
  <c r="BK243" i="2"/>
  <c r="J243" i="2"/>
  <c r="BF243" i="2" s="1"/>
  <c r="BI239" i="2"/>
  <c r="BH239" i="2"/>
  <c r="BG239" i="2"/>
  <c r="BE239" i="2"/>
  <c r="T239" i="2"/>
  <c r="R239" i="2"/>
  <c r="P239" i="2"/>
  <c r="BK239" i="2"/>
  <c r="J239" i="2"/>
  <c r="BF239" i="2" s="1"/>
  <c r="BI233" i="2"/>
  <c r="BH233" i="2"/>
  <c r="BG233" i="2"/>
  <c r="BE233" i="2"/>
  <c r="T233" i="2"/>
  <c r="R233" i="2"/>
  <c r="P233" i="2"/>
  <c r="BK233" i="2"/>
  <c r="J233" i="2"/>
  <c r="BF233" i="2"/>
  <c r="BI227" i="2"/>
  <c r="BH227" i="2"/>
  <c r="BG227" i="2"/>
  <c r="BE227" i="2"/>
  <c r="T227" i="2"/>
  <c r="R227" i="2"/>
  <c r="P227" i="2"/>
  <c r="BK227" i="2"/>
  <c r="J227" i="2"/>
  <c r="BF227" i="2"/>
  <c r="BI219" i="2"/>
  <c r="BH219" i="2"/>
  <c r="BG219" i="2"/>
  <c r="BE219" i="2"/>
  <c r="T219" i="2"/>
  <c r="R219" i="2"/>
  <c r="P219" i="2"/>
  <c r="BK219" i="2"/>
  <c r="J219" i="2"/>
  <c r="BF219" i="2"/>
  <c r="BI210" i="2"/>
  <c r="BH210" i="2"/>
  <c r="BG210" i="2"/>
  <c r="BE210" i="2"/>
  <c r="T210" i="2"/>
  <c r="R210" i="2"/>
  <c r="P210" i="2"/>
  <c r="BK210" i="2"/>
  <c r="J210" i="2"/>
  <c r="BF210" i="2" s="1"/>
  <c r="BI202" i="2"/>
  <c r="BH202" i="2"/>
  <c r="BG202" i="2"/>
  <c r="BE202" i="2"/>
  <c r="T202" i="2"/>
  <c r="R202" i="2"/>
  <c r="R195" i="2" s="1"/>
  <c r="P202" i="2"/>
  <c r="BK202" i="2"/>
  <c r="J202" i="2"/>
  <c r="BF202" i="2"/>
  <c r="BI199" i="2"/>
  <c r="BH199" i="2"/>
  <c r="BG199" i="2"/>
  <c r="BE199" i="2"/>
  <c r="T199" i="2"/>
  <c r="R199" i="2"/>
  <c r="P199" i="2"/>
  <c r="BK199" i="2"/>
  <c r="J199" i="2"/>
  <c r="BF199" i="2" s="1"/>
  <c r="BI196" i="2"/>
  <c r="BH196" i="2"/>
  <c r="BG196" i="2"/>
  <c r="BE196" i="2"/>
  <c r="T196" i="2"/>
  <c r="T195" i="2"/>
  <c r="R196" i="2"/>
  <c r="P196" i="2"/>
  <c r="P195" i="2" s="1"/>
  <c r="BK196" i="2"/>
  <c r="J196" i="2"/>
  <c r="BF196" i="2" s="1"/>
  <c r="BI194" i="2"/>
  <c r="BH194" i="2"/>
  <c r="BG194" i="2"/>
  <c r="BE194" i="2"/>
  <c r="T194" i="2"/>
  <c r="R194" i="2"/>
  <c r="P194" i="2"/>
  <c r="BK194" i="2"/>
  <c r="J194" i="2"/>
  <c r="BF194" i="2" s="1"/>
  <c r="BI191" i="2"/>
  <c r="BH191" i="2"/>
  <c r="BG191" i="2"/>
  <c r="BE191" i="2"/>
  <c r="T191" i="2"/>
  <c r="R191" i="2"/>
  <c r="P191" i="2"/>
  <c r="BK191" i="2"/>
  <c r="J191" i="2"/>
  <c r="BF191" i="2" s="1"/>
  <c r="BI188" i="2"/>
  <c r="BH188" i="2"/>
  <c r="BG188" i="2"/>
  <c r="BE188" i="2"/>
  <c r="T188" i="2"/>
  <c r="R188" i="2"/>
  <c r="P188" i="2"/>
  <c r="P181" i="2" s="1"/>
  <c r="BK188" i="2"/>
  <c r="J188" i="2"/>
  <c r="BF188" i="2" s="1"/>
  <c r="BI185" i="2"/>
  <c r="BH185" i="2"/>
  <c r="BG185" i="2"/>
  <c r="BE185" i="2"/>
  <c r="T185" i="2"/>
  <c r="R185" i="2"/>
  <c r="P185" i="2"/>
  <c r="BK185" i="2"/>
  <c r="J185" i="2"/>
  <c r="BF185" i="2" s="1"/>
  <c r="BI182" i="2"/>
  <c r="BH182" i="2"/>
  <c r="BG182" i="2"/>
  <c r="BE182" i="2"/>
  <c r="T182" i="2"/>
  <c r="T181" i="2" s="1"/>
  <c r="R182" i="2"/>
  <c r="P182" i="2"/>
  <c r="BK182" i="2"/>
  <c r="J182" i="2"/>
  <c r="BF182" i="2" s="1"/>
  <c r="BI177" i="2"/>
  <c r="BH177" i="2"/>
  <c r="BG177" i="2"/>
  <c r="BE177" i="2"/>
  <c r="T177" i="2"/>
  <c r="R177" i="2"/>
  <c r="P177" i="2"/>
  <c r="BK177" i="2"/>
  <c r="J177" i="2"/>
  <c r="BF177" i="2" s="1"/>
  <c r="BI174" i="2"/>
  <c r="BH174" i="2"/>
  <c r="BG174" i="2"/>
  <c r="BE174" i="2"/>
  <c r="T174" i="2"/>
  <c r="R174" i="2"/>
  <c r="P174" i="2"/>
  <c r="BK174" i="2"/>
  <c r="J174" i="2"/>
  <c r="BF174" i="2"/>
  <c r="BI171" i="2"/>
  <c r="BH171" i="2"/>
  <c r="BG171" i="2"/>
  <c r="BE171" i="2"/>
  <c r="T171" i="2"/>
  <c r="R171" i="2"/>
  <c r="P171" i="2"/>
  <c r="BK171" i="2"/>
  <c r="J171" i="2"/>
  <c r="BF171" i="2"/>
  <c r="BI168" i="2"/>
  <c r="BH168" i="2"/>
  <c r="BG168" i="2"/>
  <c r="BE168" i="2"/>
  <c r="T168" i="2"/>
  <c r="R168" i="2"/>
  <c r="R163" i="2" s="1"/>
  <c r="P168" i="2"/>
  <c r="BK168" i="2"/>
  <c r="J168" i="2"/>
  <c r="BF168" i="2"/>
  <c r="BI167" i="2"/>
  <c r="BH167" i="2"/>
  <c r="BG167" i="2"/>
  <c r="BE167" i="2"/>
  <c r="T167" i="2"/>
  <c r="R167" i="2"/>
  <c r="P167" i="2"/>
  <c r="BK167" i="2"/>
  <c r="J167" i="2"/>
  <c r="BF167" i="2" s="1"/>
  <c r="BI164" i="2"/>
  <c r="BH164" i="2"/>
  <c r="BG164" i="2"/>
  <c r="BE164" i="2"/>
  <c r="T164" i="2"/>
  <c r="T163" i="2"/>
  <c r="R164" i="2"/>
  <c r="P164" i="2"/>
  <c r="P163" i="2"/>
  <c r="BK164" i="2"/>
  <c r="J164" i="2"/>
  <c r="BF164" i="2" s="1"/>
  <c r="BI160" i="2"/>
  <c r="BH160" i="2"/>
  <c r="BG160" i="2"/>
  <c r="BE160" i="2"/>
  <c r="T160" i="2"/>
  <c r="R160" i="2"/>
  <c r="P160" i="2"/>
  <c r="BK160" i="2"/>
  <c r="BK156" i="2" s="1"/>
  <c r="J156" i="2" s="1"/>
  <c r="J160" i="2"/>
  <c r="BF160" i="2"/>
  <c r="BI157" i="2"/>
  <c r="BH157" i="2"/>
  <c r="BG157" i="2"/>
  <c r="BE157" i="2"/>
  <c r="T157" i="2"/>
  <c r="T156" i="2"/>
  <c r="R157" i="2"/>
  <c r="R156" i="2"/>
  <c r="P157" i="2"/>
  <c r="P156" i="2"/>
  <c r="BK157" i="2"/>
  <c r="J157" i="2"/>
  <c r="BF157" i="2" s="1"/>
  <c r="BI153" i="2"/>
  <c r="BH153" i="2"/>
  <c r="BG153" i="2"/>
  <c r="BE153" i="2"/>
  <c r="T153" i="2"/>
  <c r="R153" i="2"/>
  <c r="P153" i="2"/>
  <c r="BK153" i="2"/>
  <c r="J153" i="2"/>
  <c r="BF153" i="2"/>
  <c r="BI150" i="2"/>
  <c r="BH150" i="2"/>
  <c r="BG150" i="2"/>
  <c r="BE150" i="2"/>
  <c r="T150" i="2"/>
  <c r="R150" i="2"/>
  <c r="P150" i="2"/>
  <c r="BK150" i="2"/>
  <c r="J150" i="2"/>
  <c r="BF150" i="2"/>
  <c r="BI147" i="2"/>
  <c r="BH147" i="2"/>
  <c r="BG147" i="2"/>
  <c r="BE147" i="2"/>
  <c r="T147" i="2"/>
  <c r="R147" i="2"/>
  <c r="R143" i="2" s="1"/>
  <c r="P147" i="2"/>
  <c r="BK147" i="2"/>
  <c r="J147" i="2"/>
  <c r="BF147" i="2"/>
  <c r="BI144" i="2"/>
  <c r="BH144" i="2"/>
  <c r="BG144" i="2"/>
  <c r="BE144" i="2"/>
  <c r="T144" i="2"/>
  <c r="T143" i="2"/>
  <c r="R144" i="2"/>
  <c r="P144" i="2"/>
  <c r="P143" i="2" s="1"/>
  <c r="BK144" i="2"/>
  <c r="J144" i="2"/>
  <c r="BF144" i="2" s="1"/>
  <c r="F137" i="2"/>
  <c r="F135" i="2"/>
  <c r="E133" i="2"/>
  <c r="F91" i="2"/>
  <c r="F89" i="2"/>
  <c r="E87" i="2"/>
  <c r="J18" i="2"/>
  <c r="E18" i="2"/>
  <c r="F138" i="2" s="1"/>
  <c r="J17" i="2"/>
  <c r="J12" i="2"/>
  <c r="E7" i="2"/>
  <c r="E131" i="2"/>
  <c r="E85" i="2"/>
  <c r="AS94" i="1"/>
  <c r="L90" i="1"/>
  <c r="AM90" i="1"/>
  <c r="AM89" i="1"/>
  <c r="L89" i="1"/>
  <c r="AM87" i="1"/>
  <c r="L87" i="1"/>
  <c r="L85" i="1"/>
  <c r="L84" i="1"/>
  <c r="F36" i="3" l="1"/>
  <c r="BC96" i="1" s="1"/>
  <c r="J33" i="3"/>
  <c r="AV96" i="1" s="1"/>
  <c r="BK423" i="2"/>
  <c r="J423" i="2" s="1"/>
  <c r="BK416" i="2"/>
  <c r="J416" i="2" s="1"/>
  <c r="BK385" i="2"/>
  <c r="J385" i="2" s="1"/>
  <c r="BK375" i="2"/>
  <c r="J375" i="2" s="1"/>
  <c r="BK351" i="2"/>
  <c r="J351" i="2" s="1"/>
  <c r="BK345" i="2"/>
  <c r="J345" i="2" s="1"/>
  <c r="BK271" i="2"/>
  <c r="J271" i="2" s="1"/>
  <c r="F35" i="2"/>
  <c r="BB95" i="1" s="1"/>
  <c r="BK163" i="2"/>
  <c r="J163" i="2" s="1"/>
  <c r="F37" i="2"/>
  <c r="BD95" i="1" s="1"/>
  <c r="J115" i="3"/>
  <c r="J34" i="2"/>
  <c r="AW95" i="1" s="1"/>
  <c r="R323" i="2"/>
  <c r="F34" i="2"/>
  <c r="BA95" i="1" s="1"/>
  <c r="R123" i="3"/>
  <c r="R122" i="3" s="1"/>
  <c r="R121" i="3" s="1"/>
  <c r="F35" i="3"/>
  <c r="BB96" i="1" s="1"/>
  <c r="P123" i="4"/>
  <c r="F35" i="4"/>
  <c r="BB97" i="1" s="1"/>
  <c r="R123" i="4"/>
  <c r="R122" i="4" s="1"/>
  <c r="R121" i="4" s="1"/>
  <c r="F36" i="4"/>
  <c r="BC97" i="1" s="1"/>
  <c r="BK195" i="2"/>
  <c r="J195" i="2" s="1"/>
  <c r="BK330" i="2"/>
  <c r="J330" i="2" s="1"/>
  <c r="F92" i="2"/>
  <c r="BK181" i="2"/>
  <c r="J181" i="2" s="1"/>
  <c r="R181" i="2"/>
  <c r="R142" i="2" s="1"/>
  <c r="R141" i="2" s="1"/>
  <c r="BK324" i="2"/>
  <c r="J324" i="2" s="1"/>
  <c r="BK380" i="2"/>
  <c r="J380" i="2" s="1"/>
  <c r="R474" i="2"/>
  <c r="R473" i="2" s="1"/>
  <c r="BK123" i="3"/>
  <c r="J123" i="3" s="1"/>
  <c r="J98" i="3" s="1"/>
  <c r="BK348" i="2"/>
  <c r="J348" i="2" s="1"/>
  <c r="BK474" i="2"/>
  <c r="BK473" i="2" s="1"/>
  <c r="J473" i="2" s="1"/>
  <c r="P123" i="3"/>
  <c r="F33" i="3"/>
  <c r="AZ96" i="1" s="1"/>
  <c r="BK123" i="4"/>
  <c r="BK122" i="4" s="1"/>
  <c r="F33" i="4"/>
  <c r="AZ97" i="1" s="1"/>
  <c r="P144" i="4"/>
  <c r="J34" i="3"/>
  <c r="AW96" i="1" s="1"/>
  <c r="AT96" i="1" s="1"/>
  <c r="F34" i="3"/>
  <c r="BA96" i="1" s="1"/>
  <c r="T323" i="2"/>
  <c r="BK143" i="2"/>
  <c r="F33" i="2"/>
  <c r="AZ95" i="1" s="1"/>
  <c r="T144" i="3"/>
  <c r="T122" i="3" s="1"/>
  <c r="T121" i="3" s="1"/>
  <c r="E111" i="4"/>
  <c r="E85" i="4"/>
  <c r="J34" i="4"/>
  <c r="AW97" i="1" s="1"/>
  <c r="F34" i="4"/>
  <c r="BA97" i="1" s="1"/>
  <c r="F118" i="4"/>
  <c r="F92" i="4"/>
  <c r="F36" i="2"/>
  <c r="BC95" i="1" s="1"/>
  <c r="P142" i="2"/>
  <c r="P141" i="2" s="1"/>
  <c r="AU95" i="1" s="1"/>
  <c r="T142" i="2"/>
  <c r="T141" i="2" s="1"/>
  <c r="F37" i="3"/>
  <c r="BD96" i="1" s="1"/>
  <c r="P144" i="3"/>
  <c r="P122" i="3" s="1"/>
  <c r="P121" i="3" s="1"/>
  <c r="AU96" i="1" s="1"/>
  <c r="J123" i="4"/>
  <c r="J98" i="4" s="1"/>
  <c r="J33" i="2"/>
  <c r="AV95" i="1" s="1"/>
  <c r="J89" i="4"/>
  <c r="F91" i="4"/>
  <c r="J33" i="4"/>
  <c r="AV97" i="1" s="1"/>
  <c r="BC94" i="1" l="1"/>
  <c r="J474" i="2"/>
  <c r="AT95" i="1"/>
  <c r="BB94" i="1"/>
  <c r="AX94" i="1" s="1"/>
  <c r="BK323" i="2"/>
  <c r="J323" i="2" s="1"/>
  <c r="BD94" i="1"/>
  <c r="W33" i="1" s="1"/>
  <c r="BK122" i="3"/>
  <c r="P122" i="4"/>
  <c r="P121" i="4" s="1"/>
  <c r="AU97" i="1" s="1"/>
  <c r="AU94" i="1" s="1"/>
  <c r="AZ94" i="1"/>
  <c r="W29" i="1" s="1"/>
  <c r="BA94" i="1"/>
  <c r="W30" i="1" s="1"/>
  <c r="W32" i="1"/>
  <c r="AY94" i="1"/>
  <c r="J143" i="2"/>
  <c r="BK142" i="2"/>
  <c r="AT97" i="1"/>
  <c r="J122" i="4"/>
  <c r="J97" i="4" s="1"/>
  <c r="BK121" i="4"/>
  <c r="J121" i="4" s="1"/>
  <c r="J122" i="3"/>
  <c r="J97" i="3" s="1"/>
  <c r="BK121" i="3"/>
  <c r="J121" i="3" s="1"/>
  <c r="W31" i="1" l="1"/>
  <c r="AV94" i="1"/>
  <c r="AK29" i="1" s="1"/>
  <c r="AW94" i="1"/>
  <c r="AK30" i="1" s="1"/>
  <c r="J30" i="4"/>
  <c r="J96" i="4"/>
  <c r="J30" i="3"/>
  <c r="J96" i="3"/>
  <c r="BK141" i="2"/>
  <c r="J141" i="2" s="1"/>
  <c r="J142" i="2"/>
  <c r="AT94" i="1" l="1"/>
  <c r="AG96" i="1"/>
  <c r="AN96" i="1" s="1"/>
  <c r="J39" i="3"/>
  <c r="J30" i="2"/>
  <c r="AG97" i="1"/>
  <c r="AN97" i="1" s="1"/>
  <c r="J39" i="4"/>
  <c r="AG95" i="1" l="1"/>
  <c r="J39" i="2"/>
  <c r="AG94" i="1" l="1"/>
  <c r="AN95" i="1"/>
  <c r="AN94" i="1" l="1"/>
  <c r="AK26" i="1"/>
  <c r="AK35" i="1" s="1"/>
</calcChain>
</file>

<file path=xl/sharedStrings.xml><?xml version="1.0" encoding="utf-8"?>
<sst xmlns="http://schemas.openxmlformats.org/spreadsheetml/2006/main" count="5216" uniqueCount="808">
  <si>
    <t>Export Komplet</t>
  </si>
  <si>
    <t/>
  </si>
  <si>
    <t>2.0</t>
  </si>
  <si>
    <t>False</t>
  </si>
  <si>
    <t>{5c5f7463-612a-4ac1-a045-4f05c962f0b3}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</si>
  <si>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</si>
  <si>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</si>
  <si>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</si>
  <si>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</si>
  <si>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</si>
  <si>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</si>
  <si>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Stavba:</t>
  </si>
  <si>
    <t>Rekonštrukcia hasičskej zbrojnice</t>
  </si>
  <si>
    <t>JKSO:</t>
  </si>
  <si>
    <t>KS:</t>
  </si>
  <si>
    <t>Miesto:</t>
  </si>
  <si>
    <t>Obec Dubinné</t>
  </si>
  <si>
    <t>Dátum:</t>
  </si>
  <si>
    <t>Objednávateľ:</t>
  </si>
  <si>
    <t>IČO:</t>
  </si>
  <si>
    <t>IČ DPH:</t>
  </si>
  <si>
    <t>Zhotoviteľ:</t>
  </si>
  <si>
    <t xml:space="preserve"> </t>
  </si>
  <si>
    <t>Projektant:</t>
  </si>
  <si>
    <t>True</t>
  </si>
  <si>
    <t>0,01</t>
  </si>
  <si>
    <t>Spracovateľ:</t>
  </si>
  <si>
    <t>Milan Kapec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</si>
  <si>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</si>
  <si>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</si>
  <si>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</si>
  <si>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</si>
  <si>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</si>
  <si>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</si>
  <si>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</si>
  <si>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</si>
  <si>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</si>
  <si>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</si>
  <si>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</si>
  <si>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</si>
  <si>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</si>
  <si>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</si>
  <si>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</si>
  <si>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</si>
  <si>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</si>
  <si>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</si>
  <si>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</si>
  <si>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</si>
  <si>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</si>
  <si>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</si>
  <si>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</si>
  <si>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</si>
  <si>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</si>
  <si>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</si>
  <si>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</si>
  <si>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</si>
  <si>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</si>
  <si>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</si>
  <si>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</si>
  <si>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</si>
  <si>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</si>
  <si>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</si>
  <si>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</si>
  <si>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</si>
  <si>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</si>
  <si>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</si>
  <si>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</si>
  <si>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</si>
  <si>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</si>
  <si>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</si>
  <si>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</si>
  <si>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</si>
  <si>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</si>
  <si>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</si>
  <si>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</si>
  <si>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SO - 01 - Hasičska zbrojnica</t>
  </si>
  <si>
    <t>STA</t>
  </si>
  <si>
    <t>1</t>
  </si>
  <si>
    <t>{c73e6c91-e2b9-4947-b678-76457e9e7d88}</t>
  </si>
  <si>
    <t>SO02</t>
  </si>
  <si>
    <t>Vodovodná prípojka</t>
  </si>
  <si>
    <t>{885e0895-19b8-44d5-9704-67a1dcd1544c}</t>
  </si>
  <si>
    <t>SO03</t>
  </si>
  <si>
    <t>Kanalizačná prípojka</t>
  </si>
  <si>
    <t>{054c6ce9-5113-4419-8123-adc3a19badd1}</t>
  </si>
  <si>
    <t>KRYCÍ LIST ROZPOČTU</t>
  </si>
  <si>
    <t>Objekt:</t>
  </si>
  <si>
    <t>SO01 - SO - 01 - Hasičska zbrojnica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</si>
  <si>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</si>
  <si>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</si>
  <si>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</si>
  <si>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</si>
  <si>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</si>
  <si>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</si>
  <si>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</si>
  <si>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</si>
  <si>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</si>
  <si>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</si>
  <si>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</si>
  <si>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</si>
  <si>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</si>
  <si>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</si>
  <si>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</si>
  <si>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</si>
  <si>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721 - Zdravotech. vnútorná kanalizácia</t>
  </si>
  <si>
    <t xml:space="preserve">    722 - Zdravotechnika - vnútorný vodovod</t>
  </si>
  <si>
    <t xml:space="preserve">    725 - Zdravotechnika - zariaď. predmety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</si>
  <si>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</si>
  <si>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</si>
  <si>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</si>
  <si>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771 - Podlahy z dlaždíc</t>
  </si>
  <si>
    <t xml:space="preserve">    781 - Dokončovacie práce a obklady</t>
  </si>
  <si>
    <t xml:space="preserve">    783 - Dokončovacie práce - nátery</t>
  </si>
  <si>
    <t xml:space="preserve">    784 - Dokončovacie práce - maľby</t>
  </si>
  <si>
    <t>M - Práce a dodávky M</t>
  </si>
  <si>
    <t xml:space="preserve">    21-M - Elektromontáže</t>
  </si>
  <si>
    <t xml:space="preserve">    95-M - Revízie</t>
  </si>
  <si>
    <t>OST - Ostatné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</si>
  <si>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</si>
  <si>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</si>
  <si>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</si>
  <si>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</si>
  <si>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</si>
  <si>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</si>
  <si>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</si>
  <si>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</si>
  <si>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</si>
  <si>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</si>
  <si>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</si>
  <si>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</si>
  <si>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</si>
  <si>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</si>
  <si>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</si>
  <si>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</si>
  <si>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</si>
  <si>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132111101</t>
  </si>
  <si>
    <t>Hĺbenie rýh šírky do 600 mm v  horninách tr. 1 a 2 súdržných - ručným náradím</t>
  </si>
  <si>
    <t>m3</t>
  </si>
  <si>
    <t>4</t>
  </si>
  <si>
    <t>2</t>
  </si>
  <si>
    <t>VV</t>
  </si>
  <si>
    <t>(8,8*2+11,3*2)*0,65*0,30      "odkop oklo základov"</t>
  </si>
  <si>
    <t>Súčet</t>
  </si>
  <si>
    <t>162301102</t>
  </si>
  <si>
    <t>Vodorovné premiestnenie výkopku  po spevnenej ceste z horniny tr.1-4,  do 100 m3 na vzdialenosť do 1000 m</t>
  </si>
  <si>
    <t>7,839       "zemina z výkopov"</t>
  </si>
  <si>
    <t>3</t>
  </si>
  <si>
    <t>167101100</t>
  </si>
  <si>
    <t>Nakladanie výkopku tr.1-4 ručne</t>
  </si>
  <si>
    <t>6</t>
  </si>
  <si>
    <t>171201201</t>
  </si>
  <si>
    <t>Uloženie sypaniny na skládky do 100 m3</t>
  </si>
  <si>
    <t>8</t>
  </si>
  <si>
    <t>Zakladanie</t>
  </si>
  <si>
    <t>5</t>
  </si>
  <si>
    <t>212752125</t>
  </si>
  <si>
    <t>Trativody z flexodrenážnych rúr DN 100</t>
  </si>
  <si>
    <t>m</t>
  </si>
  <si>
    <t>10</t>
  </si>
  <si>
    <t>9,8*2+11,2*2+10        "drenáž"</t>
  </si>
  <si>
    <t>212971112</t>
  </si>
  <si>
    <t>Opláštenie drenážnych rúr filtračnou textíliou DN 100</t>
  </si>
  <si>
    <t>12</t>
  </si>
  <si>
    <t>Zvislé a kompletné konštrukcie</t>
  </si>
  <si>
    <t>7</t>
  </si>
  <si>
    <t>314291136</t>
  </si>
  <si>
    <t>Murivo komínov z tehál šamotových dĺžky 300mm s III MC 10</t>
  </si>
  <si>
    <t>14</t>
  </si>
  <si>
    <t>0,45*0,45*1,3      "komín nad strechou"</t>
  </si>
  <si>
    <t>317162101</t>
  </si>
  <si>
    <t>Keramický predpätý preklad KPP, šírky 120 mm, výšky 65 mm, dĺžky 1000 mm</t>
  </si>
  <si>
    <t>ks</t>
  </si>
  <si>
    <t>16</t>
  </si>
  <si>
    <t>9</t>
  </si>
  <si>
    <t>342272102</t>
  </si>
  <si>
    <t>Priečky z tvárnic hr. 100 mm P2-500 hladkých, na MVC a lepidlo (100x249x599)</t>
  </si>
  <si>
    <t>m2</t>
  </si>
  <si>
    <t>18</t>
  </si>
  <si>
    <t>(1,35+0,65)*3,67-0,6*1,97      "nové priečky"</t>
  </si>
  <si>
    <t>342272104</t>
  </si>
  <si>
    <t>Priečky z tvárnic hr. 150 mm P2-500 hladkých, na MVC a lepidlo (150x249x599)</t>
  </si>
  <si>
    <t>(4,2+1,35)*3,67-0,8*1,97     "nové priečky"</t>
  </si>
  <si>
    <t>11</t>
  </si>
  <si>
    <t>342948112</t>
  </si>
  <si>
    <t>Ukotvenie priečok k murovaným konštrukciám priskrutkovaním spojky</t>
  </si>
  <si>
    <t>22</t>
  </si>
  <si>
    <t>3,67*5        "zvislé kotvenie priečok"</t>
  </si>
  <si>
    <t>342948115</t>
  </si>
  <si>
    <t>Ukončenie priečok ku konštrukciam montážnou penou</t>
  </si>
  <si>
    <t>24</t>
  </si>
  <si>
    <t>(1,35+0,65)      "nové priečky"</t>
  </si>
  <si>
    <t>(4,2+1,35)     "nové priečky"</t>
  </si>
  <si>
    <t>Komunikácie</t>
  </si>
  <si>
    <t>13</t>
  </si>
  <si>
    <t>564231111</t>
  </si>
  <si>
    <t>Podklad alebo podsyp zo štrkopiesku s rozprestretím, vlhčením a zhutnením, po zhutnení hr. 100 mm</t>
  </si>
  <si>
    <t>26</t>
  </si>
  <si>
    <t>3,2*1,0+0,9*1,0        "pred dverami a vratami pod zámkovu dlažbu"</t>
  </si>
  <si>
    <t>564251111</t>
  </si>
  <si>
    <t>Podklad alebo podsyp zo štrkopiesku s rozprestretím, hr. 150 mm</t>
  </si>
  <si>
    <t>28</t>
  </si>
  <si>
    <t>(9,8*2+10,0*2-3,2-0,9)*0,50       "okapový chodník"</t>
  </si>
  <si>
    <t>15</t>
  </si>
  <si>
    <t>564751111</t>
  </si>
  <si>
    <t>Podklad alebo kryt z kameniva hrubého drveného veľ. 16-32 mm s rozprestretím hr. 150 mm</t>
  </si>
  <si>
    <t>30</t>
  </si>
  <si>
    <t>596911211</t>
  </si>
  <si>
    <t>Kladenie zámkovej dlažby hr. 8 cm pre peších do 20 m2 so zriadením lôžka z kameniva hr. 4 cm</t>
  </si>
  <si>
    <t>32</t>
  </si>
  <si>
    <t>3,2*1,0+0,9*1,0        "pred dverami a vratami"</t>
  </si>
  <si>
    <t>17</t>
  </si>
  <si>
    <t>M</t>
  </si>
  <si>
    <t>5921953100</t>
  </si>
  <si>
    <t>Zamková dlažba 20x10x8 cm, sivá</t>
  </si>
  <si>
    <t>34</t>
  </si>
  <si>
    <t>Úpravy povrchov, podlahy, osadenie</t>
  </si>
  <si>
    <t>611461115</t>
  </si>
  <si>
    <t>Príprava vnútorného podkladu stropov, penetračný náter</t>
  </si>
  <si>
    <t>36</t>
  </si>
  <si>
    <t>32,76+1,34       "stropy 1.np."</t>
  </si>
  <si>
    <t>19</t>
  </si>
  <si>
    <t>611461181</t>
  </si>
  <si>
    <t>Vnútorná omietka stropov štuková, strojné miešanie, ručné nanášanie, hr. 3 mm</t>
  </si>
  <si>
    <t>38</t>
  </si>
  <si>
    <t>612465115</t>
  </si>
  <si>
    <t>Príprava vnútorného podkladu stien, penetračný náter</t>
  </si>
  <si>
    <t>40</t>
  </si>
  <si>
    <t>(4,2*2+7,8*2)*3,67-3,2*3,6-1,8*0,9*2-0,8*1,97*2+(3,2+3,6*2)*0,30+(1,8+0,9*2)*0,15*2      "1.01"</t>
  </si>
  <si>
    <t>(3,6*2+4,6*2)*2,85-1,5*1,5-0,8*1,97*2-0,6*1,97+(1,5*3)*0,15      "1.02"</t>
  </si>
  <si>
    <t>(3,6*2+4,4*2)*2,85-1,5*1,5-0,8*1,97*2+(1,5*3+0,9*2,05*2)*0,15       "1.03"</t>
  </si>
  <si>
    <t>(2,1*2+1,35*2+0,65*2)*2,85-0,6*1,97*2        "1.04"</t>
  </si>
  <si>
    <t>(0,9*2+1,35*2)*2,85-0,6*1,97       "1.05"</t>
  </si>
  <si>
    <t>(0,95*2+1,35*2)*2,85-0,8*1,97       "1.06"</t>
  </si>
  <si>
    <t>21</t>
  </si>
  <si>
    <t>612465181</t>
  </si>
  <si>
    <t>Vnútorná omietka stien štuková, strojné miešanie, ručné nanášanie, hr. 3 mm</t>
  </si>
  <si>
    <t>42</t>
  </si>
  <si>
    <t>-79,566       "obklady"</t>
  </si>
  <si>
    <t>612481119</t>
  </si>
  <si>
    <t>Potiahnutie vnútorných stien sklotextílnou mriežkou s celoplošným prilepením</t>
  </si>
  <si>
    <t>44</t>
  </si>
  <si>
    <t>159</t>
  </si>
  <si>
    <t>622460151</t>
  </si>
  <si>
    <t>Príprava vonkajšieho podkladu stien cementovým prednástrekom, hr. 3 mm</t>
  </si>
  <si>
    <t>46</t>
  </si>
  <si>
    <t>(8,8*2+10,0*2)*3,56+(8,8+2,794)*2,297/2*2       "fasada"</t>
  </si>
  <si>
    <t>-(3,2*3,0+0,8*1,66+1,5*1,5*2+1,8*0,9*2)      "otvory"</t>
  </si>
  <si>
    <t>(8,8*2+10,0*2)*0,80       "sokel"</t>
  </si>
  <si>
    <t>-(3,2*0,50+0,8*0,50)      "otvory"</t>
  </si>
  <si>
    <t>161</t>
  </si>
  <si>
    <t>622460241</t>
  </si>
  <si>
    <t>Vonkajšia omietka stien vápennocementová jadrová (hrubá), hr. 10 mm</t>
  </si>
  <si>
    <t>48</t>
  </si>
  <si>
    <t>23</t>
  </si>
  <si>
    <t>622464231</t>
  </si>
  <si>
    <t>Vonkajšia omietka stien tenkovrstvová, silikónová, SilikonTop, škrabaná, hr. 1,5 mm</t>
  </si>
  <si>
    <t>50</t>
  </si>
  <si>
    <t>622464310</t>
  </si>
  <si>
    <t>Vonkajšia omietka stien mozaiková, ručné miešanie a nanášanie, Mozaiková omietka</t>
  </si>
  <si>
    <t>52</t>
  </si>
  <si>
    <t>25</t>
  </si>
  <si>
    <t>622466116</t>
  </si>
  <si>
    <t>Príprava vonkajšieho podkladu stien, Univerzálny základ</t>
  </si>
  <si>
    <t>54</t>
  </si>
  <si>
    <t>632450285</t>
  </si>
  <si>
    <t>Samonivelizačná podlahová stierka, triedy CT-C30-F7 , hr. 5 mm</t>
  </si>
  <si>
    <t>56</t>
  </si>
  <si>
    <t>16,43+16,07+2,98+1,22       "podlaha 1.np."</t>
  </si>
  <si>
    <t>31</t>
  </si>
  <si>
    <t>632450290</t>
  </si>
  <si>
    <t>Samonivelizačná podlahová stierka, triedy CT-C30-F7 , hr. 10 mm</t>
  </si>
  <si>
    <t>58</t>
  </si>
  <si>
    <t>32,76+1,34       "podlaha 1.np."</t>
  </si>
  <si>
    <t>632451236</t>
  </si>
  <si>
    <t>Poter pieskovocementový 400 kg/m3, hladený oceľovým hladidlom, hr. nad 40 do 50 mm</t>
  </si>
  <si>
    <t>60</t>
  </si>
  <si>
    <t>33</t>
  </si>
  <si>
    <t>642942111</t>
  </si>
  <si>
    <t>Osadenie oceľovej dverovej zárubne alebo rámu, plochy otvoru do 2,5 m2</t>
  </si>
  <si>
    <t>62</t>
  </si>
  <si>
    <t>5533198000</t>
  </si>
  <si>
    <t>Zárubňa oceľová CgU 60x197x14,8cm</t>
  </si>
  <si>
    <t>64</t>
  </si>
  <si>
    <t>35</t>
  </si>
  <si>
    <t>5533198600</t>
  </si>
  <si>
    <t>Zárubňa oceľová CgU 90x197x14,8cm</t>
  </si>
  <si>
    <t>66</t>
  </si>
  <si>
    <t>642944121</t>
  </si>
  <si>
    <t>Dodatočná montáž oceľovej dverovej zárubne, plochy otvoru do 2,5 m2</t>
  </si>
  <si>
    <t>68</t>
  </si>
  <si>
    <t>37</t>
  </si>
  <si>
    <t>5533198400</t>
  </si>
  <si>
    <t>Zárubňa oceľová CgU 80x197x14,8cm</t>
  </si>
  <si>
    <t>70</t>
  </si>
  <si>
    <t>648991111</t>
  </si>
  <si>
    <t>Osadenie parapetných dosiek z plastických a poloplast., hmôt, š. do 200 mm</t>
  </si>
  <si>
    <t>72</t>
  </si>
  <si>
    <t>1,8*2+1,5*2       "vnútorné parapety"</t>
  </si>
  <si>
    <t>39</t>
  </si>
  <si>
    <t>6119000960</t>
  </si>
  <si>
    <t>Vnútorné parapetné dosky plastové komôrkové, dodávka</t>
  </si>
  <si>
    <t>74</t>
  </si>
  <si>
    <t>Ostatné konštrukcie a práce-búranie</t>
  </si>
  <si>
    <t>916531111</t>
  </si>
  <si>
    <t>Osadenie záhonového alebo parkového obrubníka betón., do lôžka z bet. pros. tr. C 12/15 bez bočnej opory</t>
  </si>
  <si>
    <t>76</t>
  </si>
  <si>
    <t>10,1*2+11,3*2-3,2-0,9+0,65*4      "okapový chodník"</t>
  </si>
  <si>
    <t>41</t>
  </si>
  <si>
    <t>5921954660</t>
  </si>
  <si>
    <t>Premac obrubník parkový 100x20x5 cm, sivý</t>
  </si>
  <si>
    <t>78</t>
  </si>
  <si>
    <t>941942001</t>
  </si>
  <si>
    <t>Montáž lešenia rámového systémového s podlahami šírky do 0,75 m, výšky do 10 m</t>
  </si>
  <si>
    <t>80</t>
  </si>
  <si>
    <t>(8,8*2+12,0*2)*4,06+(8,8+2,794)*2,297/2*2       "fasada"</t>
  </si>
  <si>
    <t>43</t>
  </si>
  <si>
    <t>941942801</t>
  </si>
  <si>
    <t>Demontáž lešenia rámového systémového s podlahami šírky do 0,75 m, výšky do 10 m</t>
  </si>
  <si>
    <t>82</t>
  </si>
  <si>
    <t>941942901</t>
  </si>
  <si>
    <t>Príplatok za prvý a každý ďalší i začatý týždeň použitia lešenia rámového systémového šírky do 0,75 m, výšky do 10 m</t>
  </si>
  <si>
    <t>84</t>
  </si>
  <si>
    <t>195,527*3       "3 tyždne"</t>
  </si>
  <si>
    <t>45</t>
  </si>
  <si>
    <t>941955001</t>
  </si>
  <si>
    <t>Lešenie ľahké pracovné pomocné, s výškou lešeňovej podlahy do 1,20 m</t>
  </si>
  <si>
    <t>86</t>
  </si>
  <si>
    <t>16,43+16,07+2,98+1,22+32,76+1,34       "1.np."</t>
  </si>
  <si>
    <t>49</t>
  </si>
  <si>
    <t>962032631</t>
  </si>
  <si>
    <t>Búranie komínov. muriva z tehál nad strechou na akúkoľvek maltu x,  -1,63300t</t>
  </si>
  <si>
    <t>88</t>
  </si>
  <si>
    <t>963051113</t>
  </si>
  <si>
    <t>Búranie železobetónových stropov doskových hr.nad 80 mm,  -2,40000t</t>
  </si>
  <si>
    <t>90</t>
  </si>
  <si>
    <t>0,9*3,6*0,30       "otvor v strope pre nové schodisko"</t>
  </si>
  <si>
    <t>51</t>
  </si>
  <si>
    <t>967031132</t>
  </si>
  <si>
    <t>Prikresanie rovných ostení, bez odstupu, po hrubomvybúraní otvorov, v murive tehl. na maltu,  -0,05700t</t>
  </si>
  <si>
    <t>92</t>
  </si>
  <si>
    <t>2,16*0,30      "zväčšenie otvoru"</t>
  </si>
  <si>
    <t>968061115</t>
  </si>
  <si>
    <t>Demontáž okien drevených, 1 bm obvodu - 0,008t</t>
  </si>
  <si>
    <t>94</t>
  </si>
  <si>
    <t>(1,5*4)*2+(1,0*2+2,0*2)        "pôvodné okna"</t>
  </si>
  <si>
    <t>53</t>
  </si>
  <si>
    <t>968061116</t>
  </si>
  <si>
    <t>Demontáž dverí drevených vchodových, 1 bm obvodu - 0,012t</t>
  </si>
  <si>
    <t>96</t>
  </si>
  <si>
    <t>(0,9*2+2,0*2)*2       "pôvodné dvere"</t>
  </si>
  <si>
    <t>968071115</t>
  </si>
  <si>
    <t>Demontáž okien kovových, 1 bm obvodu - 0,005t</t>
  </si>
  <si>
    <t>98</t>
  </si>
  <si>
    <t>(1,8*2+0,9*2)*2       "pôvodné okna"</t>
  </si>
  <si>
    <t>55</t>
  </si>
  <si>
    <t>971033241</t>
  </si>
  <si>
    <t>Vybúranie otvoru v murive tehl. plochy do 0, 0225 m2 hr.do 300 mm,  -0,00800t</t>
  </si>
  <si>
    <t>100</t>
  </si>
  <si>
    <t>2       "otvor pre nové odvetranie"</t>
  </si>
  <si>
    <t>971033531</t>
  </si>
  <si>
    <t>Vybúranie otvorov v murive tehl. plochy do 1 m2 hr.do 150 mm,  -0,28100t</t>
  </si>
  <si>
    <t>102</t>
  </si>
  <si>
    <t>1,0*0,22+1,0*0,78      "pre nové okno podkrovia"</t>
  </si>
  <si>
    <t>57</t>
  </si>
  <si>
    <t>971033641</t>
  </si>
  <si>
    <t>Vybúranie otvorov v murive tehl. plochy do 4 m2 hr.do 300 mm,  -1,87500t</t>
  </si>
  <si>
    <t>104</t>
  </si>
  <si>
    <t>0,7*2,16*0,30       "nový otvor dverí"</t>
  </si>
  <si>
    <t>974031664</t>
  </si>
  <si>
    <t>Vysekávanie rýh v tehl. murive pre vťahov. nosníkov hĺbke do 150 mm,  -0,04200t</t>
  </si>
  <si>
    <t>106</t>
  </si>
  <si>
    <t>1,4*2      "ryha pre osadenie prekladu nad dverami"</t>
  </si>
  <si>
    <t>59</t>
  </si>
  <si>
    <t>979081111</t>
  </si>
  <si>
    <t>Odvoz sutiny a vybúraných hmôt na skládku do 1 km</t>
  </si>
  <si>
    <t>t</t>
  </si>
  <si>
    <t>108</t>
  </si>
  <si>
    <t>979081121</t>
  </si>
  <si>
    <t>Odvoz sutiny a vybúraných hmôt na skládku za každý ďalší 1 km</t>
  </si>
  <si>
    <t>110</t>
  </si>
  <si>
    <t>61</t>
  </si>
  <si>
    <t>979082111</t>
  </si>
  <si>
    <t>Vnútrostavenisková doprava sutiny a vybúraných hmôt do 10 m</t>
  </si>
  <si>
    <t>112</t>
  </si>
  <si>
    <t>99</t>
  </si>
  <si>
    <t>Presun hmôt HSV</t>
  </si>
  <si>
    <t>999281111</t>
  </si>
  <si>
    <t>Presun hmôt pre opravy a údržbu objektov vrátane vonkajších plášťov výšky do 25 m</t>
  </si>
  <si>
    <t>114</t>
  </si>
  <si>
    <t>PSV</t>
  </si>
  <si>
    <t>Práce a dodávky PSV</t>
  </si>
  <si>
    <t>711</t>
  </si>
  <si>
    <t>Izolácie proti vode a vlhkosti</t>
  </si>
  <si>
    <t>63</t>
  </si>
  <si>
    <t>711132107</t>
  </si>
  <si>
    <t>Zhotovenie izolácie proti zemnej vlhkosti nopovou fóloiu položenou voľne na ploche zvislej</t>
  </si>
  <si>
    <t>116</t>
  </si>
  <si>
    <t>(8,8*2+10,0*2)*0,30      "nopová fólia okolo domu"</t>
  </si>
  <si>
    <t>6288000630</t>
  </si>
  <si>
    <t>Nopová fólia proti zemnej vlhkosti s radónovou ochranou, výška nopu 8 mm</t>
  </si>
  <si>
    <t>118</t>
  </si>
  <si>
    <t>65</t>
  </si>
  <si>
    <t>998711201</t>
  </si>
  <si>
    <t>Presun hmôt pre izoláciu proti vode v objektoch výšky do 6 m</t>
  </si>
  <si>
    <t>%</t>
  </si>
  <si>
    <t>120</t>
  </si>
  <si>
    <t>713</t>
  </si>
  <si>
    <t>Izolácie tepelné</t>
  </si>
  <si>
    <t>713111121</t>
  </si>
  <si>
    <t>Montáž tepelnej izolácie stropov rovných minerálnou vlnou, spodkom s úpravou viazacím drôtom</t>
  </si>
  <si>
    <t>122</t>
  </si>
  <si>
    <t>(16,43+16,07+2,98+1,22)*2      "strop 1.np."</t>
  </si>
  <si>
    <t>67</t>
  </si>
  <si>
    <t>6314150050</t>
  </si>
  <si>
    <t>Tepelná izolácia pre stropné podhľady a stropy MPN, čadičová minerálna izolácia - doska 100x600x1000 mm</t>
  </si>
  <si>
    <t>124</t>
  </si>
  <si>
    <t>6314150060</t>
  </si>
  <si>
    <t>Tepelná izolácia pre stropné podhľady a stropy MPN, čadičová minerálna izolácia - doska 120x600x1000 mm</t>
  </si>
  <si>
    <t>126</t>
  </si>
  <si>
    <t>69</t>
  </si>
  <si>
    <t>713120010</t>
  </si>
  <si>
    <t>Zakrývanie tepelnej izolácie podláh fóliou</t>
  </si>
  <si>
    <t>128</t>
  </si>
  <si>
    <t>2830010400</t>
  </si>
  <si>
    <t>Parozábrana - fólia PE hrúbka 0,2 mm</t>
  </si>
  <si>
    <t>130</t>
  </si>
  <si>
    <t>71</t>
  </si>
  <si>
    <t>713122111</t>
  </si>
  <si>
    <t>Montáž tepelnej izolácie podláh polystyrénom, kladeným voľne v jednej vrstve</t>
  </si>
  <si>
    <t>132</t>
  </si>
  <si>
    <t>2837653441</t>
  </si>
  <si>
    <t>EPS 150S penový polystyrén hrúbka 80 mm</t>
  </si>
  <si>
    <t>134</t>
  </si>
  <si>
    <t>73</t>
  </si>
  <si>
    <t>998713201</t>
  </si>
  <si>
    <t>Presun hmôt pre izolácie tepelné v objektoch výšky do 6 m</t>
  </si>
  <si>
    <t>136</t>
  </si>
  <si>
    <t>721</t>
  </si>
  <si>
    <t>Zdravotech. vnútorná kanalizácia</t>
  </si>
  <si>
    <t>721110</t>
  </si>
  <si>
    <t>Vnútorná kanalizácia - komplet</t>
  </si>
  <si>
    <t>138</t>
  </si>
  <si>
    <t>75</t>
  </si>
  <si>
    <t>998721201</t>
  </si>
  <si>
    <t>Presun hmôt pre vnútornú kanalizáciu v objektoch výšky do 6 m</t>
  </si>
  <si>
    <t>140</t>
  </si>
  <si>
    <t>722</t>
  </si>
  <si>
    <t>Zdravotechnika - vnútorný vodovod</t>
  </si>
  <si>
    <t>722172</t>
  </si>
  <si>
    <t>Vnútoný vodovod, rozvody</t>
  </si>
  <si>
    <t>142</t>
  </si>
  <si>
    <t>77</t>
  </si>
  <si>
    <t>998722201</t>
  </si>
  <si>
    <t>Presun hmôt pre vnútorný vodovod v objektoch výšky do 6 m</t>
  </si>
  <si>
    <t>144</t>
  </si>
  <si>
    <t>725</t>
  </si>
  <si>
    <t>Zdravotechnika - zariaď. predmety</t>
  </si>
  <si>
    <t>725119307</t>
  </si>
  <si>
    <t>Montáž záchodovej misy kombinovanej</t>
  </si>
  <si>
    <t>súb.</t>
  </si>
  <si>
    <t>146</t>
  </si>
  <si>
    <t>79</t>
  </si>
  <si>
    <t>6420142170</t>
  </si>
  <si>
    <t>WC kombi</t>
  </si>
  <si>
    <t>148</t>
  </si>
  <si>
    <t>725219401</t>
  </si>
  <si>
    <t>Montáž umývadla na skrutky do muriva, bez výtokovej armatúry</t>
  </si>
  <si>
    <t>150</t>
  </si>
  <si>
    <t>81</t>
  </si>
  <si>
    <t>6420135170</t>
  </si>
  <si>
    <t>Umývadlo keramické 60, biela</t>
  </si>
  <si>
    <t>152</t>
  </si>
  <si>
    <t>725241125</t>
  </si>
  <si>
    <t>Montáž - vanička sprchová akrylátová obdĺžniková</t>
  </si>
  <si>
    <t>154</t>
  </si>
  <si>
    <t>83</t>
  </si>
  <si>
    <t>5542304100</t>
  </si>
  <si>
    <t>Vanička sprchová akrylátová</t>
  </si>
  <si>
    <t>156</t>
  </si>
  <si>
    <t>725539103</t>
  </si>
  <si>
    <t>Montáž elektrického zásobníka akumulačného stojatého do 120 L</t>
  </si>
  <si>
    <t>158</t>
  </si>
  <si>
    <t>85</t>
  </si>
  <si>
    <t>5413000200</t>
  </si>
  <si>
    <t>Akumulačný elektrický tlakový zvislý ohrievač EOV 120, objem 120 l</t>
  </si>
  <si>
    <t>160</t>
  </si>
  <si>
    <t>725819201</t>
  </si>
  <si>
    <t>Montáž ventilu nástenného G 1/2</t>
  </si>
  <si>
    <t>162</t>
  </si>
  <si>
    <t>87</t>
  </si>
  <si>
    <t>5514082000</t>
  </si>
  <si>
    <t>Ventil vypušťací 1/2"</t>
  </si>
  <si>
    <t>164</t>
  </si>
  <si>
    <t>725819401</t>
  </si>
  <si>
    <t>Montáž ventilu rohového s pripojovacou rúrkou G 1/2</t>
  </si>
  <si>
    <t>166</t>
  </si>
  <si>
    <t>89</t>
  </si>
  <si>
    <t>5510124100</t>
  </si>
  <si>
    <t>Ventil rohový s prípojovacou rurkou 1/2"</t>
  </si>
  <si>
    <t>168</t>
  </si>
  <si>
    <t>725819402</t>
  </si>
  <si>
    <t>Montáž ventilu bez pripojovacej rúrky G 1/2</t>
  </si>
  <si>
    <t>170</t>
  </si>
  <si>
    <t>91</t>
  </si>
  <si>
    <t>5514100500</t>
  </si>
  <si>
    <t>Ventil pre hygienické a zdravotnické zariadenia rohový mosadzný T 66 A 1/2" s vrškom T 13</t>
  </si>
  <si>
    <t>172</t>
  </si>
  <si>
    <t>725829601</t>
  </si>
  <si>
    <t>Montáž batérií umývadlových stojankových pákových alebo klasických</t>
  </si>
  <si>
    <t>174</t>
  </si>
  <si>
    <t>93</t>
  </si>
  <si>
    <t>5513006030</t>
  </si>
  <si>
    <t>Umývadlová stojanková páková batéria</t>
  </si>
  <si>
    <t>176</t>
  </si>
  <si>
    <t>725849201</t>
  </si>
  <si>
    <t>Montáž batérie sprchovej nástennej pákovej, klasickej</t>
  </si>
  <si>
    <t>178</t>
  </si>
  <si>
    <t>95</t>
  </si>
  <si>
    <t>5513006360</t>
  </si>
  <si>
    <t>Sprchová páková batéria</t>
  </si>
  <si>
    <t>180</t>
  </si>
  <si>
    <t>725869301</t>
  </si>
  <si>
    <t>Montáž zápachovej uzávierky pre zariaďovacie predmety, umývadlová do D 40</t>
  </si>
  <si>
    <t>182</t>
  </si>
  <si>
    <t>97</t>
  </si>
  <si>
    <t>5516211001</t>
  </si>
  <si>
    <t>Zápachová uzávierka umývadlá s krycou ružicou</t>
  </si>
  <si>
    <t>184</t>
  </si>
  <si>
    <t>725869340</t>
  </si>
  <si>
    <t>Montáž zápachovej uzávierky pre zariaďovacie predmety, sprchovej do D 50</t>
  </si>
  <si>
    <t>186</t>
  </si>
  <si>
    <t>2863120234</t>
  </si>
  <si>
    <t>Odpadový komplet odtok, D 50/40, plast</t>
  </si>
  <si>
    <t>188</t>
  </si>
  <si>
    <t>998725201</t>
  </si>
  <si>
    <t>Presun hmôt pre zariaďovacie predmety v objektoch výšky do 6 m</t>
  </si>
  <si>
    <t>190</t>
  </si>
  <si>
    <t>763</t>
  </si>
  <si>
    <t>Konštrukcie - drevostavby</t>
  </si>
  <si>
    <t>101</t>
  </si>
  <si>
    <t>763138231</t>
  </si>
  <si>
    <t>Podhľad SDK RF 2x12.5 mm závesný, dvojúrovňová oceľová podkonštrukcia CD</t>
  </si>
  <si>
    <t>192</t>
  </si>
  <si>
    <t>16,43+16,07+2,98+1,22      "1.np."</t>
  </si>
  <si>
    <t>998763401</t>
  </si>
  <si>
    <t>Presun hmôt pre sádrokartónové konštrukcie v stavbách(objektoch )výšky do 7 m</t>
  </si>
  <si>
    <t>194</t>
  </si>
  <si>
    <t>764</t>
  </si>
  <si>
    <t>Konštrukcie klampiarske</t>
  </si>
  <si>
    <t>103</t>
  </si>
  <si>
    <t>764410520</t>
  </si>
  <si>
    <t>Oplechovanie parapetov z poplastovaného plechu, vrátane rohov</t>
  </si>
  <si>
    <t>196</t>
  </si>
  <si>
    <t>1,8*2+1,5*2       "vonkajšie parapety"</t>
  </si>
  <si>
    <t>998764201</t>
  </si>
  <si>
    <t>Presun hmôt pre konštrukcie klampiarske v objektoch výšky do 6 m</t>
  </si>
  <si>
    <t>198</t>
  </si>
  <si>
    <t>766</t>
  </si>
  <si>
    <t>Konštrukcie stolárske</t>
  </si>
  <si>
    <t>105</t>
  </si>
  <si>
    <t>766621400</t>
  </si>
  <si>
    <t>Montáž okien plastových s hydroizolačnými ISO páskami (exteriérová a interiérová)</t>
  </si>
  <si>
    <t>200</t>
  </si>
  <si>
    <t>(1,8*2+0,9*2)*2+(1,5*4)*2+(1,0*2+2,0*2)      "plastové okna"</t>
  </si>
  <si>
    <t>2832301210</t>
  </si>
  <si>
    <t>Tesniaca fólia CX exteriér 90 mm/30 m, pre okenné konštrukcie</t>
  </si>
  <si>
    <t>202</t>
  </si>
  <si>
    <t>107</t>
  </si>
  <si>
    <t>2832301250</t>
  </si>
  <si>
    <t>Tesniaca fólia CX interiér 90 mm/30 m, pre okenné konštrukcie</t>
  </si>
  <si>
    <t>204</t>
  </si>
  <si>
    <t>61141233012</t>
  </si>
  <si>
    <t>Plastové okna - dodávka</t>
  </si>
  <si>
    <t>206</t>
  </si>
  <si>
    <t>(1,8*0,9)*2+(1,5*1,5)*2+(1,0*2,0)      "plastové okna"</t>
  </si>
  <si>
    <t>109</t>
  </si>
  <si>
    <t>766641071</t>
  </si>
  <si>
    <t>Montáž dverí balkónových plastových s hydroizolačnými ISO páskami (exteriérová a interiérová)</t>
  </si>
  <si>
    <t>208</t>
  </si>
  <si>
    <t>(0,9*2+2,05*2)       "plastové dvere"</t>
  </si>
  <si>
    <t>210</t>
  </si>
  <si>
    <t>111</t>
  </si>
  <si>
    <t>212</t>
  </si>
  <si>
    <t>6114122100</t>
  </si>
  <si>
    <t>Plastové dvere - dodávka</t>
  </si>
  <si>
    <t>214</t>
  </si>
  <si>
    <t>(0,9*2,05)       "plastové dvere"</t>
  </si>
  <si>
    <t>113</t>
  </si>
  <si>
    <t>766662112</t>
  </si>
  <si>
    <t>Montáž dverového krídla otočného jednokrídlového poldrážkového, do existujúcej zárubne, vrátane kovania</t>
  </si>
  <si>
    <t>216</t>
  </si>
  <si>
    <t>3       "80"</t>
  </si>
  <si>
    <t>2      "60"</t>
  </si>
  <si>
    <t>5491502040</t>
  </si>
  <si>
    <t>Kovanie - 2x kľučka, povrch nerez brúsený, 2x rozeta BB, FAB</t>
  </si>
  <si>
    <t>218</t>
  </si>
  <si>
    <t>115</t>
  </si>
  <si>
    <t>6117103100</t>
  </si>
  <si>
    <t>Dvere vnútorné jednokrídlové, plné, šírka 600 mm</t>
  </si>
  <si>
    <t>220</t>
  </si>
  <si>
    <t>6116201500</t>
  </si>
  <si>
    <t>Dvere vnútorné jednokrídlové, plné, šírka 800 mm</t>
  </si>
  <si>
    <t>222</t>
  </si>
  <si>
    <t>117</t>
  </si>
  <si>
    <t>998766201</t>
  </si>
  <si>
    <t>Presun hmot pre konštrukcie stolárske v objektoch výšky do 6 m</t>
  </si>
  <si>
    <t>224</t>
  </si>
  <si>
    <t>771</t>
  </si>
  <si>
    <t>Podlahy z dlaždíc</t>
  </si>
  <si>
    <t>121</t>
  </si>
  <si>
    <t>771575109</t>
  </si>
  <si>
    <t>Montáž podláh z dlaždíc keramických do tmelu</t>
  </si>
  <si>
    <t>226</t>
  </si>
  <si>
    <t>5978650320</t>
  </si>
  <si>
    <t>Dlaždice keramické - dodávka</t>
  </si>
  <si>
    <t>228</t>
  </si>
  <si>
    <t>123</t>
  </si>
  <si>
    <t>998771201</t>
  </si>
  <si>
    <t>Presun hmôt pre podlahy z dlaždíc v objektoch výšky do 6m</t>
  </si>
  <si>
    <t>230</t>
  </si>
  <si>
    <t>781</t>
  </si>
  <si>
    <t>Dokončovacie práce a obklady</t>
  </si>
  <si>
    <t>781445020</t>
  </si>
  <si>
    <t>Montáž obkladov vnútor. stien z obkladačiek kladených do tmelu</t>
  </si>
  <si>
    <t>232</t>
  </si>
  <si>
    <t>(2,1*2+1,35*2+0,65*2)*1,5-0,6*1,5*2        "1.04"</t>
  </si>
  <si>
    <t>(0,9*2+1,35*2)*1,5-0,6*1,5       "1.05"</t>
  </si>
  <si>
    <t>125</t>
  </si>
  <si>
    <t>5976564000</t>
  </si>
  <si>
    <t>Obkladačky keramické - dodávka</t>
  </si>
  <si>
    <t>234</t>
  </si>
  <si>
    <t>998781201</t>
  </si>
  <si>
    <t>Presun hmôt pre obklady keramické v objektoch výšky do 6 m</t>
  </si>
  <si>
    <t>236</t>
  </si>
  <si>
    <t>783</t>
  </si>
  <si>
    <t>Dokončovacie práce - nátery</t>
  </si>
  <si>
    <t>127</t>
  </si>
  <si>
    <t>783201812</t>
  </si>
  <si>
    <t>Odstránenie starých náterov z kovových stavebných doplnkových konštrukcií oceľovou kefou</t>
  </si>
  <si>
    <t>238</t>
  </si>
  <si>
    <t>10,24*5,9*2       "náter pôvodnej krytiny strechy"</t>
  </si>
  <si>
    <t>3,2*3,6*2      "pôvodné garažové vrata"</t>
  </si>
  <si>
    <t>783222100</t>
  </si>
  <si>
    <t>Nátery kov.stav.doplnk.konštr. syntetické na vzduchu schnúce dvojnásobné - 70µm</t>
  </si>
  <si>
    <t>240</t>
  </si>
  <si>
    <t>129</t>
  </si>
  <si>
    <t>783226100</t>
  </si>
  <si>
    <t>Nátery kov.stav.doplnk.konštr. syntetické na vzduchu schnúce základný - 35µm</t>
  </si>
  <si>
    <t>242</t>
  </si>
  <si>
    <t>783522000</t>
  </si>
  <si>
    <t>Nátery klamp. konštr. syntet. na vzduchu schnúce dvojnás. so základného náterom reakt. farbou - 105µm</t>
  </si>
  <si>
    <t>244</t>
  </si>
  <si>
    <t>131</t>
  </si>
  <si>
    <t>783782203</t>
  </si>
  <si>
    <t>Nátery tesárskych konštrukcií povrchová impregnácia proti červotoči</t>
  </si>
  <si>
    <t>246</t>
  </si>
  <si>
    <t>6,4*0,05*2+6,4*0,16*2        "klieštiny 50/160"</t>
  </si>
  <si>
    <t>19,2*0,08*2+19,2*0,14*2        "krokvy 80/140"</t>
  </si>
  <si>
    <t>68*0,08*2+68*0,18*2       "podlahové trámy 80/150"</t>
  </si>
  <si>
    <t>784</t>
  </si>
  <si>
    <t>Dokončovacie práce - maľby</t>
  </si>
  <si>
    <t>784410100</t>
  </si>
  <si>
    <t>Penetrovanie jednonásobné jemnozrnných podkladov výšky do 3,80 m</t>
  </si>
  <si>
    <t>248</t>
  </si>
  <si>
    <t>16,43+16,07+2,98+1,22+32,76+1,34       "stropy 1.np."</t>
  </si>
  <si>
    <t>133</t>
  </si>
  <si>
    <t>784410500</t>
  </si>
  <si>
    <t>Prebrúsenie a oprášenie jemnozrnných povrchov výšky do 3,80 m</t>
  </si>
  <si>
    <t>250</t>
  </si>
  <si>
    <t>784452371</t>
  </si>
  <si>
    <t>Maľby z maliarskych zmesí, ručne nanášané dvojnásobné na jemnozrnný podklad výšky do 3,80 m</t>
  </si>
  <si>
    <t>252</t>
  </si>
  <si>
    <t>Práce a dodávky M</t>
  </si>
  <si>
    <t>21-M</t>
  </si>
  <si>
    <t>Elektromontáže</t>
  </si>
  <si>
    <t>135</t>
  </si>
  <si>
    <t>210010032</t>
  </si>
  <si>
    <t>Rúrka elektroinštalačná ohybná kovová typ 2416 "Kopex", uložená voľne alebo pod omietkou</t>
  </si>
  <si>
    <t>254</t>
  </si>
  <si>
    <t>93+87</t>
  </si>
  <si>
    <t>3450715900</t>
  </si>
  <si>
    <t>Rúrka kopex 3316</t>
  </si>
  <si>
    <t>256</t>
  </si>
  <si>
    <t>137</t>
  </si>
  <si>
    <t>210010301</t>
  </si>
  <si>
    <t>Krabica prístrojová bez zapojenia (1901, KP 68, KZ 3)</t>
  </si>
  <si>
    <t>258</t>
  </si>
  <si>
    <t>3450921000</t>
  </si>
  <si>
    <t>Krabica prístrojová typ: KP 68/2"111000008</t>
  </si>
  <si>
    <t>260</t>
  </si>
  <si>
    <t>139</t>
  </si>
  <si>
    <t>210110201</t>
  </si>
  <si>
    <t>Dvojkomorový vypínač vstavaný typ UA 102.01</t>
  </si>
  <si>
    <t>262</t>
  </si>
  <si>
    <t>3580211000</t>
  </si>
  <si>
    <t>Vypínač</t>
  </si>
  <si>
    <t>264</t>
  </si>
  <si>
    <t>141</t>
  </si>
  <si>
    <t>210111011</t>
  </si>
  <si>
    <t>Domová zásuvka polozapustená alebo zapustená vrátane zapojenia 10/16 A 250 V 2P + Z</t>
  </si>
  <si>
    <t>266</t>
  </si>
  <si>
    <t>3450317700</t>
  </si>
  <si>
    <t>Zásuvka</t>
  </si>
  <si>
    <t>268</t>
  </si>
  <si>
    <t>143</t>
  </si>
  <si>
    <t>2101400R2</t>
  </si>
  <si>
    <t>Dodávka a montáž elektrického nastenného konvektora, 2000 W</t>
  </si>
  <si>
    <t>270</t>
  </si>
  <si>
    <t>210193063</t>
  </si>
  <si>
    <t>Rozvádzač</t>
  </si>
  <si>
    <t>272</t>
  </si>
  <si>
    <t>145</t>
  </si>
  <si>
    <t>3570006105</t>
  </si>
  <si>
    <t>274</t>
  </si>
  <si>
    <t>210201006</t>
  </si>
  <si>
    <t>Zapojenie svietidlá IP40, 2 x svetelný zdroj, stropného - nástenného interierového so žiarovkou</t>
  </si>
  <si>
    <t>276</t>
  </si>
  <si>
    <t>147</t>
  </si>
  <si>
    <t>3486301280</t>
  </si>
  <si>
    <t>Interiérové svietidlo žiarivkové 2x18W, IP40</t>
  </si>
  <si>
    <t>278</t>
  </si>
  <si>
    <t>210800186</t>
  </si>
  <si>
    <t>Kábel medený uložený v trubke CYKY 450/750 V 3x1,5</t>
  </si>
  <si>
    <t>280</t>
  </si>
  <si>
    <t>149</t>
  </si>
  <si>
    <t>3410350085</t>
  </si>
  <si>
    <t>CYKY 3x1,5 Kábel pre pevné uloženie, medený STN</t>
  </si>
  <si>
    <t>282</t>
  </si>
  <si>
    <t>210800187</t>
  </si>
  <si>
    <t>Kábel medený uložený v trubke CYKY 450/750 V 3x2,5</t>
  </si>
  <si>
    <t>284</t>
  </si>
  <si>
    <t>151</t>
  </si>
  <si>
    <t>3410350086</t>
  </si>
  <si>
    <t>CYKY 3x2,5 Kábel pre pevné uloženie, medený STN</t>
  </si>
  <si>
    <t>286</t>
  </si>
  <si>
    <t>210800200</t>
  </si>
  <si>
    <t>Kábel medený uložený v trubke CYKY 450/750 V 5x4</t>
  </si>
  <si>
    <t>288</t>
  </si>
  <si>
    <t>153</t>
  </si>
  <si>
    <t>3410350099</t>
  </si>
  <si>
    <t>CYKY 5x4 Kábel pre pevné uloženie, medený STN</t>
  </si>
  <si>
    <t>290</t>
  </si>
  <si>
    <t>MV</t>
  </si>
  <si>
    <t>Murárske výpomoci</t>
  </si>
  <si>
    <t>292</t>
  </si>
  <si>
    <t>155</t>
  </si>
  <si>
    <t>PM</t>
  </si>
  <si>
    <t>Podružný materiál</t>
  </si>
  <si>
    <t>294</t>
  </si>
  <si>
    <t>PPV</t>
  </si>
  <si>
    <t>Podiel pridružených výkonov</t>
  </si>
  <si>
    <t>296</t>
  </si>
  <si>
    <t>95-M</t>
  </si>
  <si>
    <t>Revízie</t>
  </si>
  <si>
    <t>157</t>
  </si>
  <si>
    <t>9501030011</t>
  </si>
  <si>
    <t>Revízia elektro</t>
  </si>
  <si>
    <t>hod</t>
  </si>
  <si>
    <t>298</t>
  </si>
  <si>
    <t>OST</t>
  </si>
  <si>
    <t>Ostatné</t>
  </si>
  <si>
    <t>00023564</t>
  </si>
  <si>
    <t>Hasiací prístroj praškový 6 kg</t>
  </si>
  <si>
    <t>262144</t>
  </si>
  <si>
    <t>300</t>
  </si>
  <si>
    <t>SO02 - Vodovodná prípojka</t>
  </si>
  <si>
    <t xml:space="preserve">    4 - Vodorovné konštrukcie</t>
  </si>
  <si>
    <t xml:space="preserve">    8 - Rúrové vedenie</t>
  </si>
  <si>
    <t>132201101</t>
  </si>
  <si>
    <t>Výkop ryhy do šírky 600 mm v horn.3 do 100 m3</t>
  </si>
  <si>
    <t>24,0*0,40*1,3</t>
  </si>
  <si>
    <t>132201109</t>
  </si>
  <si>
    <t>Príplatok k cene za lepivosť pri hĺbení rýh šírky do 600 mm zapažených i nezapažených s urovnaním dna v hornine 3</t>
  </si>
  <si>
    <t>12,48*50/100</t>
  </si>
  <si>
    <t>174201101</t>
  </si>
  <si>
    <t>Zásyp sypaninou bez zhutnenia jám, šachiet, rýh, zárezov alebo okolo objektov do 100 m3</t>
  </si>
  <si>
    <t>175101101</t>
  </si>
  <si>
    <t>Obsyp potrubia sypaninou z vhodných hornín 1 až 4 bez prehodenia sypaniny</t>
  </si>
  <si>
    <t>24,0*0,40*0,20</t>
  </si>
  <si>
    <t>5833118300</t>
  </si>
  <si>
    <t>Kamenivo ťažené drobné frakcia 0-4</t>
  </si>
  <si>
    <t>181201103</t>
  </si>
  <si>
    <t>Úprava pláne v násypoch v hornine 5 bez zhutnenia</t>
  </si>
  <si>
    <t>24,0*0,40</t>
  </si>
  <si>
    <t>Vodorovné konštrukcie</t>
  </si>
  <si>
    <t>451572111</t>
  </si>
  <si>
    <t>Lôžko pod potrubie, stoky a drobné objekty, v otvorenom výkope z kameniva drobného ťaženého 0-4 mm</t>
  </si>
  <si>
    <t>24,3*0,10*0,30</t>
  </si>
  <si>
    <t>Rúrové vedenie</t>
  </si>
  <si>
    <t>871171000</t>
  </si>
  <si>
    <t>Montáž vodovodného potrubia z dvojvsrtvového PE 100 SDR11/PN16 zváraných natupo D 32x3,0 mm</t>
  </si>
  <si>
    <t>24,3</t>
  </si>
  <si>
    <t>2861302790</t>
  </si>
  <si>
    <t>Rúra HDPE na vodu PE 100, PN 16, SDR 11, d 32x3,0 mm, dĺ. 100 m, WAVIN</t>
  </si>
  <si>
    <t>2865302460</t>
  </si>
  <si>
    <t>Koleno 90° na tupo PE 100, na vodu, plyn a kanalizáciu, SDR 11 L d 32 mm, WAVIN</t>
  </si>
  <si>
    <t>998276101</t>
  </si>
  <si>
    <t>Presun hmôt pre rúrové vedenie hĺbené z rúr z plast., hmôt alebo sklolamin. v otvorenom výkope</t>
  </si>
  <si>
    <t>SO03 - Kanalizačná prípojka</t>
  </si>
  <si>
    <t>23,0*0,60*1,5</t>
  </si>
  <si>
    <t>20,7*50/100</t>
  </si>
  <si>
    <t>23,0*0,40*0,30</t>
  </si>
  <si>
    <t>23,0*0,60</t>
  </si>
  <si>
    <t>23,0*0,10*0,30</t>
  </si>
  <si>
    <t>871326004</t>
  </si>
  <si>
    <t>Montáž kanalizačného PVC-U potrubia hladkého viacvrstvového DN 160</t>
  </si>
  <si>
    <t>2861136790</t>
  </si>
  <si>
    <t>Rúra kanalizačná PVC-U gravitačná, hladká, DN 160, L = 5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</si>
</sst>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0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0" fillId="0" borderId="0" xfId="0" applyProtection="1"/>
    <xf numFmtId="0" fontId="27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167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0" borderId="14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2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4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opLeftCell="A79" workbookViewId="0">
      <selection activeCell="E17" sqref="E17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1:74" ht="36.950000000000003" customHeight="1">
      <c r="AR2" s="189" t="s">
        <v>5</v>
      </c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S2" s="15" t="s">
        <v>6</v>
      </c>
      <c r="BT2" s="15" t="s">
        <v>7</v>
      </c>
    </row>
    <row r="3" spans="1:74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pans="1:74" ht="24.95" customHeight="1">
      <c r="B4" s="18"/>
      <c r="D4" s="19" t="s">
        <v>8</v>
      </c>
      <c r="AR4" s="18"/>
      <c r="AS4" s="20" t="s">
        <v>9</v>
      </c>
      <c r="BS4" s="15" t="s">
        <v>6</v>
      </c>
    </row>
    <row r="5" spans="1:74" ht="12" customHeight="1">
      <c r="B5" s="18"/>
      <c r="D5" s="21" t="s">
        <v>10</v>
      </c>
      <c r="K5" s="186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R5" s="18"/>
      <c r="BS5" s="15" t="s">
        <v>6</v>
      </c>
    </row>
    <row r="6" spans="1:74" ht="36.950000000000003" customHeight="1">
      <c r="B6" s="18"/>
      <c r="D6" s="23" t="s">
        <v>11</v>
      </c>
      <c r="K6" s="188" t="s">
        <v>12</v>
      </c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R6" s="18"/>
      <c r="BS6" s="15" t="s">
        <v>6</v>
      </c>
    </row>
    <row r="7" spans="1:74" ht="12" customHeight="1">
      <c r="B7" s="18"/>
      <c r="D7" s="24" t="s">
        <v>13</v>
      </c>
      <c r="K7" s="22" t="s">
        <v>1</v>
      </c>
      <c r="AK7" s="24" t="s">
        <v>14</v>
      </c>
      <c r="AN7" s="22" t="s">
        <v>1</v>
      </c>
      <c r="AR7" s="18"/>
      <c r="BS7" s="15" t="s">
        <v>6</v>
      </c>
    </row>
    <row r="8" spans="1:74" ht="12" customHeight="1">
      <c r="B8" s="18"/>
      <c r="D8" s="24" t="s">
        <v>15</v>
      </c>
      <c r="K8" s="22" t="s">
        <v>16</v>
      </c>
      <c r="AK8" s="24" t="s">
        <v>17</v>
      </c>
      <c r="AN8" s="22"/>
      <c r="AR8" s="18"/>
      <c r="BS8" s="15" t="s">
        <v>6</v>
      </c>
    </row>
    <row r="9" spans="1:74" ht="14.45" customHeight="1">
      <c r="B9" s="18"/>
      <c r="AR9" s="18"/>
      <c r="BS9" s="15" t="s">
        <v>6</v>
      </c>
    </row>
    <row r="10" spans="1:74" ht="12" customHeight="1">
      <c r="B10" s="18"/>
      <c r="D10" s="24" t="s">
        <v>18</v>
      </c>
      <c r="AK10" s="24" t="s">
        <v>19</v>
      </c>
      <c r="AN10" s="22" t="s">
        <v>1</v>
      </c>
      <c r="AR10" s="18"/>
      <c r="BS10" s="15" t="s">
        <v>6</v>
      </c>
    </row>
    <row r="11" spans="1:74" ht="18.399999999999999" customHeight="1">
      <c r="B11" s="18"/>
      <c r="E11" s="22" t="s">
        <v>16</v>
      </c>
      <c r="AK11" s="24" t="s">
        <v>20</v>
      </c>
      <c r="AN11" s="22" t="s">
        <v>1</v>
      </c>
      <c r="AR11" s="18"/>
      <c r="BS11" s="15" t="s">
        <v>6</v>
      </c>
    </row>
    <row r="12" spans="1:74" ht="6.95" customHeight="1">
      <c r="B12" s="18"/>
      <c r="AR12" s="18"/>
      <c r="BS12" s="15" t="s">
        <v>6</v>
      </c>
    </row>
    <row r="13" spans="1:74" ht="12" customHeight="1">
      <c r="B13" s="18"/>
      <c r="D13" s="24" t="s">
        <v>21</v>
      </c>
      <c r="AK13" s="24" t="s">
        <v>19</v>
      </c>
      <c r="AN13" s="22" t="s">
        <v>1</v>
      </c>
      <c r="AR13" s="18"/>
      <c r="BS13" s="15" t="s">
        <v>6</v>
      </c>
    </row>
    <row r="14" spans="1:74" ht="12.75">
      <c r="B14" s="18"/>
      <c r="E14" s="22" t="s">
        <v>22</v>
      </c>
      <c r="AK14" s="24" t="s">
        <v>20</v>
      </c>
      <c r="AN14" s="22" t="s">
        <v>1</v>
      </c>
      <c r="AR14" s="18"/>
      <c r="BS14" s="15" t="s">
        <v>6</v>
      </c>
    </row>
    <row r="15" spans="1:74" ht="6.95" customHeight="1">
      <c r="B15" s="18"/>
      <c r="AR15" s="18"/>
      <c r="BS15" s="15" t="s">
        <v>3</v>
      </c>
    </row>
    <row r="16" spans="1:74" ht="12" customHeight="1">
      <c r="B16" s="18"/>
      <c r="D16" s="24" t="s">
        <v>23</v>
      </c>
      <c r="AK16" s="24" t="s">
        <v>19</v>
      </c>
      <c r="AN16" s="22" t="s">
        <v>1</v>
      </c>
      <c r="AR16" s="18"/>
      <c r="BS16" s="15" t="s">
        <v>3</v>
      </c>
    </row>
    <row r="17" spans="2:71" ht="18.399999999999999" customHeight="1">
      <c r="B17" s="18"/>
      <c r="E17" s="22"/>
      <c r="AK17" s="24" t="s">
        <v>20</v>
      </c>
      <c r="AN17" s="22" t="s">
        <v>1</v>
      </c>
      <c r="AR17" s="18"/>
      <c r="BS17" s="15" t="s">
        <v>24</v>
      </c>
    </row>
    <row r="18" spans="2:71" ht="6.95" customHeight="1">
      <c r="B18" s="18"/>
      <c r="AR18" s="18"/>
      <c r="BS18" s="15" t="s">
        <v>25</v>
      </c>
    </row>
    <row r="19" spans="2:71" ht="12" customHeight="1">
      <c r="B19" s="18"/>
      <c r="D19" s="24" t="s">
        <v>26</v>
      </c>
      <c r="AK19" s="24" t="s">
        <v>19</v>
      </c>
      <c r="AN19" s="22" t="s">
        <v>1</v>
      </c>
      <c r="AR19" s="18"/>
      <c r="BS19" s="15" t="s">
        <v>25</v>
      </c>
    </row>
    <row r="20" spans="2:71" ht="18.399999999999999" customHeight="1">
      <c r="B20" s="18"/>
      <c r="E20" s="22" t="s">
        <v>27</v>
      </c>
      <c r="AK20" s="24" t="s">
        <v>20</v>
      </c>
      <c r="AN20" s="22" t="s">
        <v>1</v>
      </c>
      <c r="AR20" s="18"/>
      <c r="BS20" s="15" t="s">
        <v>24</v>
      </c>
    </row>
    <row r="21" spans="2:71" ht="6.95" customHeight="1">
      <c r="B21" s="18"/>
      <c r="AR21" s="18"/>
    </row>
    <row r="22" spans="2:71" ht="12" customHeight="1">
      <c r="B22" s="18"/>
      <c r="D22" s="24" t="s">
        <v>28</v>
      </c>
      <c r="AR22" s="18"/>
    </row>
    <row r="23" spans="2:71" ht="16.5" customHeight="1">
      <c r="B23" s="18"/>
      <c r="E23" s="190" t="s">
        <v>1</v>
      </c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R23" s="18"/>
    </row>
    <row r="24" spans="2:71" ht="6.95" customHeight="1">
      <c r="B24" s="18"/>
      <c r="AR24" s="18"/>
    </row>
    <row r="25" spans="2:71" ht="6.95" customHeight="1">
      <c r="B25" s="1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8"/>
    </row>
    <row r="26" spans="2:71" s="1" customFormat="1" ht="25.9" customHeight="1">
      <c r="B26" s="27"/>
      <c r="D26" s="28" t="s">
        <v>29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91">
        <f>ROUND(AG94,2)</f>
        <v>0</v>
      </c>
      <c r="AL26" s="192"/>
      <c r="AM26" s="192"/>
      <c r="AN26" s="192"/>
      <c r="AO26" s="192"/>
      <c r="AR26" s="27"/>
    </row>
    <row r="27" spans="2:71" s="1" customFormat="1" ht="6.95" customHeight="1">
      <c r="B27" s="27"/>
      <c r="AR27" s="27"/>
    </row>
    <row r="28" spans="2:71" s="1" customFormat="1" ht="12.75">
      <c r="B28" s="27"/>
      <c r="L28" s="185" t="s">
        <v>30</v>
      </c>
      <c r="M28" s="185"/>
      <c r="N28" s="185"/>
      <c r="O28" s="185"/>
      <c r="P28" s="185"/>
      <c r="W28" s="185" t="s">
        <v>31</v>
      </c>
      <c r="X28" s="185"/>
      <c r="Y28" s="185"/>
      <c r="Z28" s="185"/>
      <c r="AA28" s="185"/>
      <c r="AB28" s="185"/>
      <c r="AC28" s="185"/>
      <c r="AD28" s="185"/>
      <c r="AE28" s="185"/>
      <c r="AK28" s="185" t="s">
        <v>32</v>
      </c>
      <c r="AL28" s="185"/>
      <c r="AM28" s="185"/>
      <c r="AN28" s="185"/>
      <c r="AO28" s="185"/>
      <c r="AR28" s="27"/>
    </row>
    <row r="29" spans="2:71" s="2" customFormat="1" ht="14.45" customHeight="1">
      <c r="B29" s="31"/>
      <c r="D29" s="24" t="s">
        <v>33</v>
      </c>
      <c r="F29" s="24" t="s">
        <v>34</v>
      </c>
      <c r="L29" s="184">
        <v>0.2</v>
      </c>
      <c r="M29" s="183"/>
      <c r="N29" s="183"/>
      <c r="O29" s="183"/>
      <c r="P29" s="183"/>
      <c r="W29" s="182">
        <f>ROUND(AZ94, 2)</f>
        <v>0</v>
      </c>
      <c r="X29" s="183"/>
      <c r="Y29" s="183"/>
      <c r="Z29" s="183"/>
      <c r="AA29" s="183"/>
      <c r="AB29" s="183"/>
      <c r="AC29" s="183"/>
      <c r="AD29" s="183"/>
      <c r="AE29" s="183"/>
      <c r="AK29" s="182">
        <f>ROUND(AV94, 2)</f>
        <v>0</v>
      </c>
      <c r="AL29" s="183"/>
      <c r="AM29" s="183"/>
      <c r="AN29" s="183"/>
      <c r="AO29" s="183"/>
      <c r="AR29" s="31"/>
    </row>
    <row r="30" spans="2:71" s="2" customFormat="1" ht="14.45" customHeight="1">
      <c r="B30" s="31"/>
      <c r="F30" s="24" t="s">
        <v>35</v>
      </c>
      <c r="L30" s="184">
        <v>0.2</v>
      </c>
      <c r="M30" s="183"/>
      <c r="N30" s="183"/>
      <c r="O30" s="183"/>
      <c r="P30" s="183"/>
      <c r="W30" s="182">
        <f>ROUND(BA94, 2)</f>
        <v>0</v>
      </c>
      <c r="X30" s="183"/>
      <c r="Y30" s="183"/>
      <c r="Z30" s="183"/>
      <c r="AA30" s="183"/>
      <c r="AB30" s="183"/>
      <c r="AC30" s="183"/>
      <c r="AD30" s="183"/>
      <c r="AE30" s="183"/>
      <c r="AK30" s="182">
        <f>ROUND(AW94, 2)</f>
        <v>0</v>
      </c>
      <c r="AL30" s="183"/>
      <c r="AM30" s="183"/>
      <c r="AN30" s="183"/>
      <c r="AO30" s="183"/>
      <c r="AR30" s="31"/>
    </row>
    <row r="31" spans="2:71" s="2" customFormat="1" ht="14.45" hidden="1" customHeight="1">
      <c r="B31" s="31"/>
      <c r="F31" s="24" t="s">
        <v>36</v>
      </c>
      <c r="L31" s="184">
        <v>0.2</v>
      </c>
      <c r="M31" s="183"/>
      <c r="N31" s="183"/>
      <c r="O31" s="183"/>
      <c r="P31" s="183"/>
      <c r="W31" s="182">
        <f>ROUND(BB94, 2)</f>
        <v>0</v>
      </c>
      <c r="X31" s="183"/>
      <c r="Y31" s="183"/>
      <c r="Z31" s="183"/>
      <c r="AA31" s="183"/>
      <c r="AB31" s="183"/>
      <c r="AC31" s="183"/>
      <c r="AD31" s="183"/>
      <c r="AE31" s="183"/>
      <c r="AK31" s="182">
        <v>0</v>
      </c>
      <c r="AL31" s="183"/>
      <c r="AM31" s="183"/>
      <c r="AN31" s="183"/>
      <c r="AO31" s="183"/>
      <c r="AR31" s="31"/>
    </row>
    <row r="32" spans="2:71" s="2" customFormat="1" ht="14.45" hidden="1" customHeight="1">
      <c r="B32" s="31"/>
      <c r="F32" s="24" t="s">
        <v>37</v>
      </c>
      <c r="L32" s="184">
        <v>0.2</v>
      </c>
      <c r="M32" s="183"/>
      <c r="N32" s="183"/>
      <c r="O32" s="183"/>
      <c r="P32" s="183"/>
      <c r="W32" s="182">
        <f>ROUND(BC94, 2)</f>
        <v>0</v>
      </c>
      <c r="X32" s="183"/>
      <c r="Y32" s="183"/>
      <c r="Z32" s="183"/>
      <c r="AA32" s="183"/>
      <c r="AB32" s="183"/>
      <c r="AC32" s="183"/>
      <c r="AD32" s="183"/>
      <c r="AE32" s="183"/>
      <c r="AK32" s="182">
        <v>0</v>
      </c>
      <c r="AL32" s="183"/>
      <c r="AM32" s="183"/>
      <c r="AN32" s="183"/>
      <c r="AO32" s="183"/>
      <c r="AR32" s="31"/>
    </row>
    <row r="33" spans="2:44" s="2" customFormat="1" ht="14.45" hidden="1" customHeight="1">
      <c r="B33" s="31"/>
      <c r="F33" s="24" t="s">
        <v>38</v>
      </c>
      <c r="L33" s="184">
        <v>0</v>
      </c>
      <c r="M33" s="183"/>
      <c r="N33" s="183"/>
      <c r="O33" s="183"/>
      <c r="P33" s="183"/>
      <c r="W33" s="182">
        <f>ROUND(BD94, 2)</f>
        <v>0</v>
      </c>
      <c r="X33" s="183"/>
      <c r="Y33" s="183"/>
      <c r="Z33" s="183"/>
      <c r="AA33" s="183"/>
      <c r="AB33" s="183"/>
      <c r="AC33" s="183"/>
      <c r="AD33" s="183"/>
      <c r="AE33" s="183"/>
      <c r="AK33" s="182">
        <v>0</v>
      </c>
      <c r="AL33" s="183"/>
      <c r="AM33" s="183"/>
      <c r="AN33" s="183"/>
      <c r="AO33" s="183"/>
      <c r="AR33" s="31"/>
    </row>
    <row r="34" spans="2:44" s="1" customFormat="1" ht="6.95" customHeight="1">
      <c r="B34" s="27"/>
      <c r="AR34" s="27"/>
    </row>
    <row r="35" spans="2:44" s="1" customFormat="1" ht="25.9" customHeight="1">
      <c r="B35" s="27"/>
      <c r="C35" s="32"/>
      <c r="D35" s="33" t="s">
        <v>39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40</v>
      </c>
      <c r="U35" s="34"/>
      <c r="V35" s="34"/>
      <c r="W35" s="34"/>
      <c r="X35" s="171" t="s">
        <v>41</v>
      </c>
      <c r="Y35" s="172"/>
      <c r="Z35" s="172"/>
      <c r="AA35" s="172"/>
      <c r="AB35" s="172"/>
      <c r="AC35" s="34"/>
      <c r="AD35" s="34"/>
      <c r="AE35" s="34"/>
      <c r="AF35" s="34"/>
      <c r="AG35" s="34"/>
      <c r="AH35" s="34"/>
      <c r="AI35" s="34"/>
      <c r="AJ35" s="34"/>
      <c r="AK35" s="173">
        <f>SUM(AK26:AK33)</f>
        <v>0</v>
      </c>
      <c r="AL35" s="172"/>
      <c r="AM35" s="172"/>
      <c r="AN35" s="172"/>
      <c r="AO35" s="174"/>
      <c r="AP35" s="32"/>
      <c r="AQ35" s="32"/>
      <c r="AR35" s="27"/>
    </row>
    <row r="36" spans="2:44" s="1" customFormat="1" ht="6.95" customHeight="1">
      <c r="B36" s="27"/>
      <c r="AR36" s="27"/>
    </row>
    <row r="37" spans="2:44" s="1" customFormat="1" ht="14.45" customHeight="1">
      <c r="B37" s="27"/>
      <c r="AR37" s="27"/>
    </row>
    <row r="38" spans="2:44" ht="14.45" customHeight="1">
      <c r="B38" s="18"/>
      <c r="AR38" s="18"/>
    </row>
    <row r="39" spans="2:44" ht="14.45" customHeight="1">
      <c r="B39" s="18"/>
      <c r="AR39" s="18"/>
    </row>
    <row r="40" spans="2:44" ht="14.45" customHeight="1">
      <c r="B40" s="18"/>
      <c r="AR40" s="18"/>
    </row>
    <row r="41" spans="2:44" ht="14.45" customHeight="1">
      <c r="B41" s="18"/>
      <c r="AR41" s="18"/>
    </row>
    <row r="42" spans="2:44" ht="14.45" customHeight="1">
      <c r="B42" s="18"/>
      <c r="AR42" s="18"/>
    </row>
    <row r="43" spans="2:44" ht="14.45" customHeight="1">
      <c r="B43" s="18"/>
      <c r="AR43" s="18"/>
    </row>
    <row r="44" spans="2:44" ht="14.45" customHeight="1">
      <c r="B44" s="18"/>
      <c r="AR44" s="18"/>
    </row>
    <row r="45" spans="2:44" ht="14.45" customHeight="1">
      <c r="B45" s="18"/>
      <c r="AR45" s="18"/>
    </row>
    <row r="46" spans="2:44" ht="14.45" customHeight="1">
      <c r="B46" s="18"/>
      <c r="AR46" s="18"/>
    </row>
    <row r="47" spans="2:44" ht="14.45" customHeight="1">
      <c r="B47" s="18"/>
      <c r="AR47" s="18"/>
    </row>
    <row r="48" spans="2:44" ht="14.45" customHeight="1">
      <c r="B48" s="18"/>
      <c r="AR48" s="18"/>
    </row>
    <row r="49" spans="2:44" s="1" customFormat="1" ht="14.45" customHeight="1">
      <c r="B49" s="27"/>
      <c r="D49" s="36" t="s">
        <v>42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6" t="s">
        <v>43</v>
      </c>
      <c r="AI49" s="37"/>
      <c r="AJ49" s="37"/>
      <c r="AK49" s="37"/>
      <c r="AL49" s="37"/>
      <c r="AM49" s="37"/>
      <c r="AN49" s="37"/>
      <c r="AO49" s="37"/>
      <c r="AR49" s="27"/>
    </row>
    <row r="50" spans="2:44">
      <c r="B50" s="18"/>
      <c r="AR50" s="18"/>
    </row>
    <row r="51" spans="2:44">
      <c r="B51" s="18"/>
      <c r="AR51" s="18"/>
    </row>
    <row r="52" spans="2:44">
      <c r="B52" s="18"/>
      <c r="AR52" s="18"/>
    </row>
    <row r="53" spans="2:44">
      <c r="B53" s="18"/>
      <c r="AR53" s="18"/>
    </row>
    <row r="54" spans="2:44">
      <c r="B54" s="18"/>
      <c r="AR54" s="18"/>
    </row>
    <row r="55" spans="2:44">
      <c r="B55" s="18"/>
      <c r="AR55" s="18"/>
    </row>
    <row r="56" spans="2:44">
      <c r="B56" s="18"/>
      <c r="AR56" s="18"/>
    </row>
    <row r="57" spans="2:44">
      <c r="B57" s="18"/>
      <c r="AR57" s="18"/>
    </row>
    <row r="58" spans="2:44">
      <c r="B58" s="18"/>
      <c r="AR58" s="18"/>
    </row>
    <row r="59" spans="2:44">
      <c r="B59" s="18"/>
      <c r="AR59" s="18"/>
    </row>
    <row r="60" spans="2:44" s="1" customFormat="1" ht="12.75">
      <c r="B60" s="27"/>
      <c r="D60" s="38" t="s">
        <v>44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8" t="s">
        <v>45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8" t="s">
        <v>44</v>
      </c>
      <c r="AI60" s="29"/>
      <c r="AJ60" s="29"/>
      <c r="AK60" s="29"/>
      <c r="AL60" s="29"/>
      <c r="AM60" s="38" t="s">
        <v>45</v>
      </c>
      <c r="AN60" s="29"/>
      <c r="AO60" s="29"/>
      <c r="AR60" s="27"/>
    </row>
    <row r="61" spans="2:44">
      <c r="B61" s="18"/>
      <c r="AR61" s="18"/>
    </row>
    <row r="62" spans="2:44">
      <c r="B62" s="18"/>
      <c r="AR62" s="18"/>
    </row>
    <row r="63" spans="2:44">
      <c r="B63" s="18"/>
      <c r="AR63" s="18"/>
    </row>
    <row r="64" spans="2:44" s="1" customFormat="1" ht="12.75">
      <c r="B64" s="27"/>
      <c r="D64" s="36" t="s">
        <v>46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6" t="s">
        <v>47</v>
      </c>
      <c r="AI64" s="37"/>
      <c r="AJ64" s="37"/>
      <c r="AK64" s="37"/>
      <c r="AL64" s="37"/>
      <c r="AM64" s="37"/>
      <c r="AN64" s="37"/>
      <c r="AO64" s="37"/>
      <c r="AR64" s="27"/>
    </row>
    <row r="65" spans="2:44">
      <c r="B65" s="18"/>
      <c r="AR65" s="18"/>
    </row>
    <row r="66" spans="2:44">
      <c r="B66" s="18"/>
      <c r="AR66" s="18"/>
    </row>
    <row r="67" spans="2:44">
      <c r="B67" s="18"/>
      <c r="AR67" s="18"/>
    </row>
    <row r="68" spans="2:44">
      <c r="B68" s="18"/>
      <c r="AR68" s="18"/>
    </row>
    <row r="69" spans="2:44">
      <c r="B69" s="18"/>
      <c r="AR69" s="18"/>
    </row>
    <row r="70" spans="2:44">
      <c r="B70" s="18"/>
      <c r="AR70" s="18"/>
    </row>
    <row r="71" spans="2:44">
      <c r="B71" s="18"/>
      <c r="AR71" s="18"/>
    </row>
    <row r="72" spans="2:44">
      <c r="B72" s="18"/>
      <c r="AR72" s="18"/>
    </row>
    <row r="73" spans="2:44">
      <c r="B73" s="18"/>
      <c r="AR73" s="18"/>
    </row>
    <row r="74" spans="2:44">
      <c r="B74" s="18"/>
      <c r="AR74" s="18"/>
    </row>
    <row r="75" spans="2:44" s="1" customFormat="1" ht="12.75">
      <c r="B75" s="27"/>
      <c r="D75" s="38" t="s">
        <v>44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8" t="s">
        <v>45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8" t="s">
        <v>44</v>
      </c>
      <c r="AI75" s="29"/>
      <c r="AJ75" s="29"/>
      <c r="AK75" s="29"/>
      <c r="AL75" s="29"/>
      <c r="AM75" s="38" t="s">
        <v>45</v>
      </c>
      <c r="AN75" s="29"/>
      <c r="AO75" s="29"/>
      <c r="AR75" s="27"/>
    </row>
    <row r="76" spans="2:44" s="1" customFormat="1">
      <c r="B76" s="27"/>
      <c r="AR76" s="27"/>
    </row>
    <row r="77" spans="2:44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27"/>
    </row>
    <row r="81" spans="1:91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27"/>
    </row>
    <row r="82" spans="1:91" s="1" customFormat="1" ht="24.95" customHeight="1">
      <c r="B82" s="27"/>
      <c r="C82" s="19" t="s">
        <v>48</v>
      </c>
      <c r="AR82" s="27"/>
    </row>
    <row r="83" spans="1:91" s="1" customFormat="1" ht="6.95" customHeight="1">
      <c r="B83" s="27"/>
      <c r="AR83" s="27"/>
    </row>
    <row r="84" spans="1:91" s="3" customFormat="1" ht="12" customHeight="1">
      <c r="B84" s="43"/>
      <c r="C84" s="24" t="s">
        <v>10</v>
      </c>
      <c r="L84" s="3">
        <f>K5</f>
        <v>0</v>
      </c>
      <c r="AR84" s="43"/>
    </row>
    <row r="85" spans="1:91" s="4" customFormat="1" ht="36.950000000000003" customHeight="1">
      <c r="B85" s="44"/>
      <c r="C85" s="45" t="s">
        <v>11</v>
      </c>
      <c r="L85" s="177" t="str">
        <f>K6</f>
        <v>Rekonštrukcia hasičskej zbrojnice</v>
      </c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R85" s="44"/>
    </row>
    <row r="86" spans="1:91" s="1" customFormat="1" ht="6.95" customHeight="1">
      <c r="B86" s="27"/>
      <c r="AR86" s="27"/>
    </row>
    <row r="87" spans="1:91" s="1" customFormat="1" ht="12" customHeight="1">
      <c r="B87" s="27"/>
      <c r="C87" s="24" t="s">
        <v>15</v>
      </c>
      <c r="L87" s="46" t="str">
        <f>IF(K8="","",K8)</f>
        <v>Obec Dubinné</v>
      </c>
      <c r="AI87" s="24" t="s">
        <v>17</v>
      </c>
      <c r="AM87" s="179" t="str">
        <f>IF(AN8= "","",AN8)</f>
        <v/>
      </c>
      <c r="AN87" s="179"/>
      <c r="AR87" s="27"/>
    </row>
    <row r="88" spans="1:91" s="1" customFormat="1" ht="6.95" customHeight="1">
      <c r="B88" s="27"/>
      <c r="AR88" s="27"/>
    </row>
    <row r="89" spans="1:91" s="1" customFormat="1" ht="15.2" customHeight="1">
      <c r="B89" s="27"/>
      <c r="C89" s="24" t="s">
        <v>18</v>
      </c>
      <c r="L89" s="3" t="str">
        <f>IF(E11= "","",E11)</f>
        <v>Obec Dubinné</v>
      </c>
      <c r="AI89" s="24" t="s">
        <v>23</v>
      </c>
      <c r="AM89" s="201" t="str">
        <f>IF(E17="","",E17)</f>
        <v/>
      </c>
      <c r="AN89" s="202"/>
      <c r="AO89" s="202"/>
      <c r="AP89" s="202"/>
      <c r="AR89" s="27"/>
      <c r="AS89" s="197" t="s">
        <v>49</v>
      </c>
      <c r="AT89" s="198"/>
      <c r="AU89" s="48"/>
      <c r="AV89" s="48"/>
      <c r="AW89" s="48"/>
      <c r="AX89" s="48"/>
      <c r="AY89" s="48"/>
      <c r="AZ89" s="48"/>
      <c r="BA89" s="48"/>
      <c r="BB89" s="48"/>
      <c r="BC89" s="48"/>
      <c r="BD89" s="49"/>
    </row>
    <row r="90" spans="1:91" s="1" customFormat="1" ht="15.2" customHeight="1">
      <c r="B90" s="27"/>
      <c r="C90" s="24" t="s">
        <v>21</v>
      </c>
      <c r="L90" s="3" t="str">
        <f>IF(E14="","",E14)</f>
        <v xml:space="preserve"> </v>
      </c>
      <c r="AI90" s="24" t="s">
        <v>26</v>
      </c>
      <c r="AM90" s="201" t="str">
        <f>IF(E20="","",E20)</f>
        <v>Milan Kapec</v>
      </c>
      <c r="AN90" s="202"/>
      <c r="AO90" s="202"/>
      <c r="AP90" s="202"/>
      <c r="AR90" s="27"/>
      <c r="AS90" s="199"/>
      <c r="AT90" s="200"/>
      <c r="AU90" s="50"/>
      <c r="AV90" s="50"/>
      <c r="AW90" s="50"/>
      <c r="AX90" s="50"/>
      <c r="AY90" s="50"/>
      <c r="AZ90" s="50"/>
      <c r="BA90" s="50"/>
      <c r="BB90" s="50"/>
      <c r="BC90" s="50"/>
      <c r="BD90" s="51"/>
    </row>
    <row r="91" spans="1:91" s="1" customFormat="1" ht="10.9" customHeight="1">
      <c r="B91" s="27"/>
      <c r="AR91" s="27"/>
      <c r="AS91" s="199"/>
      <c r="AT91" s="200"/>
      <c r="AU91" s="50"/>
      <c r="AV91" s="50"/>
      <c r="AW91" s="50"/>
      <c r="AX91" s="50"/>
      <c r="AY91" s="50"/>
      <c r="AZ91" s="50"/>
      <c r="BA91" s="50"/>
      <c r="BB91" s="50"/>
      <c r="BC91" s="50"/>
      <c r="BD91" s="51"/>
    </row>
    <row r="92" spans="1:91" s="1" customFormat="1" ht="29.25" customHeight="1">
      <c r="B92" s="27"/>
      <c r="C92" s="175" t="s">
        <v>50</v>
      </c>
      <c r="D92" s="176"/>
      <c r="E92" s="176"/>
      <c r="F92" s="176"/>
      <c r="G92" s="176"/>
      <c r="H92" s="52"/>
      <c r="I92" s="180" t="s">
        <v>51</v>
      </c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81" t="s">
        <v>52</v>
      </c>
      <c r="AH92" s="176"/>
      <c r="AI92" s="176"/>
      <c r="AJ92" s="176"/>
      <c r="AK92" s="176"/>
      <c r="AL92" s="176"/>
      <c r="AM92" s="176"/>
      <c r="AN92" s="180" t="s">
        <v>53</v>
      </c>
      <c r="AO92" s="176"/>
      <c r="AP92" s="203"/>
      <c r="AQ92" s="53" t="s">
        <v>54</v>
      </c>
      <c r="AR92" s="27"/>
      <c r="AS92" s="54" t="s">
        <v>55</v>
      </c>
      <c r="AT92" s="55" t="s">
        <v>56</v>
      </c>
      <c r="AU92" s="55" t="s">
        <v>57</v>
      </c>
      <c r="AV92" s="55" t="s">
        <v>58</v>
      </c>
      <c r="AW92" s="55" t="s">
        <v>59</v>
      </c>
      <c r="AX92" s="55" t="s">
        <v>60</v>
      </c>
      <c r="AY92" s="55" t="s">
        <v>61</v>
      </c>
      <c r="AZ92" s="55" t="s">
        <v>62</v>
      </c>
      <c r="BA92" s="55" t="s">
        <v>63</v>
      </c>
      <c r="BB92" s="55" t="s">
        <v>64</v>
      </c>
      <c r="BC92" s="55" t="s">
        <v>65</v>
      </c>
      <c r="BD92" s="56" t="s">
        <v>66</v>
      </c>
    </row>
    <row r="93" spans="1:91" s="1" customFormat="1" ht="10.9" customHeight="1">
      <c r="B93" s="27"/>
      <c r="AR93" s="27"/>
      <c r="AS93" s="57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9"/>
    </row>
    <row r="94" spans="1:91" s="5" customFormat="1" ht="32.450000000000003" customHeight="1">
      <c r="B94" s="58"/>
      <c r="C94" s="59" t="s">
        <v>67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195">
        <f>ROUND(SUM(AG95:AG97),2)</f>
        <v>0</v>
      </c>
      <c r="AH94" s="195"/>
      <c r="AI94" s="195"/>
      <c r="AJ94" s="195"/>
      <c r="AK94" s="195"/>
      <c r="AL94" s="195"/>
      <c r="AM94" s="195"/>
      <c r="AN94" s="196">
        <f>SUM(AG94,AT94)</f>
        <v>0</v>
      </c>
      <c r="AO94" s="196"/>
      <c r="AP94" s="196"/>
      <c r="AQ94" s="62" t="s">
        <v>1</v>
      </c>
      <c r="AR94" s="58"/>
      <c r="AS94" s="63">
        <f>ROUND(SUM(AS95:AS97),2)</f>
        <v>0</v>
      </c>
      <c r="AT94" s="64">
        <f>ROUND(SUM(AV94:AW94),2)</f>
        <v>0</v>
      </c>
      <c r="AU94" s="65">
        <f>ROUND(SUM(AU95:AU97),5)</f>
        <v>0</v>
      </c>
      <c r="AV94" s="64">
        <f>ROUND(AZ94*L29,2)</f>
        <v>0</v>
      </c>
      <c r="AW94" s="64">
        <f>ROUND(BA94*L30,2)</f>
        <v>0</v>
      </c>
      <c r="AX94" s="64">
        <f>ROUND(BB94*L29,2)</f>
        <v>0</v>
      </c>
      <c r="AY94" s="64">
        <f>ROUND(BC94*L30,2)</f>
        <v>0</v>
      </c>
      <c r="AZ94" s="64">
        <f>ROUND(SUM(AZ95:AZ97),2)</f>
        <v>0</v>
      </c>
      <c r="BA94" s="64">
        <f>ROUND(SUM(BA95:BA97),2)</f>
        <v>0</v>
      </c>
      <c r="BB94" s="64">
        <f>ROUND(SUM(BB95:BB97),2)</f>
        <v>0</v>
      </c>
      <c r="BC94" s="64">
        <f>ROUND(SUM(BC95:BC97),2)</f>
        <v>0</v>
      </c>
      <c r="BD94" s="66">
        <f>ROUND(SUM(BD95:BD97),2)</f>
        <v>0</v>
      </c>
      <c r="BS94" s="67" t="s">
        <v>68</v>
      </c>
      <c r="BT94" s="67" t="s">
        <v>69</v>
      </c>
      <c r="BU94" s="68" t="s">
        <v>70</v>
      </c>
      <c r="BV94" s="67" t="s">
        <v>71</v>
      </c>
      <c r="BW94" s="67" t="s">
        <v>4</v>
      </c>
      <c r="BX94" s="67" t="s">
        <v>72</v>
      </c>
      <c r="CL94" s="67" t="s">
        <v>1</v>
      </c>
    </row>
    <row r="95" spans="1:91" s="6" customFormat="1" ht="16.5" customHeight="1">
      <c r="A95" s="69" t="s">
        <v>73</v>
      </c>
      <c r="B95" s="70"/>
      <c r="C95" s="71"/>
      <c r="D95" s="170" t="s">
        <v>74</v>
      </c>
      <c r="E95" s="170"/>
      <c r="F95" s="170"/>
      <c r="G95" s="170"/>
      <c r="H95" s="170"/>
      <c r="I95" s="72"/>
      <c r="J95" s="170" t="s">
        <v>75</v>
      </c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93">
        <f>'SO01 - SO - 01 - Hasičska...'!J30</f>
        <v>0</v>
      </c>
      <c r="AH95" s="194"/>
      <c r="AI95" s="194"/>
      <c r="AJ95" s="194"/>
      <c r="AK95" s="194"/>
      <c r="AL95" s="194"/>
      <c r="AM95" s="194"/>
      <c r="AN95" s="193">
        <f>SUM(AG95,AT95)</f>
        <v>0</v>
      </c>
      <c r="AO95" s="194"/>
      <c r="AP95" s="194"/>
      <c r="AQ95" s="73" t="s">
        <v>76</v>
      </c>
      <c r="AR95" s="70"/>
      <c r="AS95" s="74">
        <v>0</v>
      </c>
      <c r="AT95" s="75">
        <f>ROUND(SUM(AV95:AW95),2)</f>
        <v>0</v>
      </c>
      <c r="AU95" s="76">
        <f>'SO01 - SO - 01 - Hasičska...'!P141</f>
        <v>0</v>
      </c>
      <c r="AV95" s="75">
        <f>'SO01 - SO - 01 - Hasičska...'!J33</f>
        <v>0</v>
      </c>
      <c r="AW95" s="75">
        <f>'SO01 - SO - 01 - Hasičska...'!J34</f>
        <v>0</v>
      </c>
      <c r="AX95" s="75">
        <f>'SO01 - SO - 01 - Hasičska...'!J35</f>
        <v>0</v>
      </c>
      <c r="AY95" s="75">
        <f>'SO01 - SO - 01 - Hasičska...'!J36</f>
        <v>0</v>
      </c>
      <c r="AZ95" s="75">
        <f>'SO01 - SO - 01 - Hasičska...'!F33</f>
        <v>0</v>
      </c>
      <c r="BA95" s="75">
        <f>'SO01 - SO - 01 - Hasičska...'!F34</f>
        <v>0</v>
      </c>
      <c r="BB95" s="75">
        <f>'SO01 - SO - 01 - Hasičska...'!F35</f>
        <v>0</v>
      </c>
      <c r="BC95" s="75">
        <f>'SO01 - SO - 01 - Hasičska...'!F36</f>
        <v>0</v>
      </c>
      <c r="BD95" s="77">
        <f>'SO01 - SO - 01 - Hasičska...'!F37</f>
        <v>0</v>
      </c>
      <c r="BT95" s="78" t="s">
        <v>77</v>
      </c>
      <c r="BV95" s="78" t="s">
        <v>71</v>
      </c>
      <c r="BW95" s="78" t="s">
        <v>78</v>
      </c>
      <c r="BX95" s="78" t="s">
        <v>4</v>
      </c>
      <c r="CL95" s="78" t="s">
        <v>1</v>
      </c>
      <c r="CM95" s="78" t="s">
        <v>69</v>
      </c>
    </row>
    <row r="96" spans="1:91" s="6" customFormat="1" ht="16.5" customHeight="1">
      <c r="A96" s="69" t="s">
        <v>73</v>
      </c>
      <c r="B96" s="70"/>
      <c r="C96" s="71"/>
      <c r="D96" s="170" t="s">
        <v>79</v>
      </c>
      <c r="E96" s="170"/>
      <c r="F96" s="170"/>
      <c r="G96" s="170"/>
      <c r="H96" s="170"/>
      <c r="I96" s="72"/>
      <c r="J96" s="170" t="s">
        <v>80</v>
      </c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  <c r="AF96" s="170"/>
      <c r="AG96" s="193">
        <f>'SO02 - Vodovodná prípojka'!J30</f>
        <v>0</v>
      </c>
      <c r="AH96" s="194"/>
      <c r="AI96" s="194"/>
      <c r="AJ96" s="194"/>
      <c r="AK96" s="194"/>
      <c r="AL96" s="194"/>
      <c r="AM96" s="194"/>
      <c r="AN96" s="193">
        <f>SUM(AG96,AT96)</f>
        <v>0</v>
      </c>
      <c r="AO96" s="194"/>
      <c r="AP96" s="194"/>
      <c r="AQ96" s="73" t="s">
        <v>76</v>
      </c>
      <c r="AR96" s="70"/>
      <c r="AS96" s="74">
        <v>0</v>
      </c>
      <c r="AT96" s="75">
        <f>ROUND(SUM(AV96:AW96),2)</f>
        <v>0</v>
      </c>
      <c r="AU96" s="76">
        <f>'SO02 - Vodovodná prípojka'!P121</f>
        <v>0</v>
      </c>
      <c r="AV96" s="75">
        <f>'SO02 - Vodovodná prípojka'!J33</f>
        <v>0</v>
      </c>
      <c r="AW96" s="75">
        <f>'SO02 - Vodovodná prípojka'!J34</f>
        <v>0</v>
      </c>
      <c r="AX96" s="75">
        <f>'SO02 - Vodovodná prípojka'!J35</f>
        <v>0</v>
      </c>
      <c r="AY96" s="75">
        <f>'SO02 - Vodovodná prípojka'!J36</f>
        <v>0</v>
      </c>
      <c r="AZ96" s="75">
        <f>'SO02 - Vodovodná prípojka'!F33</f>
        <v>0</v>
      </c>
      <c r="BA96" s="75">
        <f>'SO02 - Vodovodná prípojka'!F34</f>
        <v>0</v>
      </c>
      <c r="BB96" s="75">
        <f>'SO02 - Vodovodná prípojka'!F35</f>
        <v>0</v>
      </c>
      <c r="BC96" s="75">
        <f>'SO02 - Vodovodná prípojka'!F36</f>
        <v>0</v>
      </c>
      <c r="BD96" s="77">
        <f>'SO02 - Vodovodná prípojka'!F37</f>
        <v>0</v>
      </c>
      <c r="BT96" s="78" t="s">
        <v>77</v>
      </c>
      <c r="BV96" s="78" t="s">
        <v>71</v>
      </c>
      <c r="BW96" s="78" t="s">
        <v>81</v>
      </c>
      <c r="BX96" s="78" t="s">
        <v>4</v>
      </c>
      <c r="CL96" s="78" t="s">
        <v>1</v>
      </c>
      <c r="CM96" s="78" t="s">
        <v>69</v>
      </c>
    </row>
    <row r="97" spans="1:91" s="6" customFormat="1" ht="16.5" customHeight="1">
      <c r="A97" s="69" t="s">
        <v>73</v>
      </c>
      <c r="B97" s="70"/>
      <c r="C97" s="71"/>
      <c r="D97" s="170" t="s">
        <v>82</v>
      </c>
      <c r="E97" s="170"/>
      <c r="F97" s="170"/>
      <c r="G97" s="170"/>
      <c r="H97" s="170"/>
      <c r="I97" s="72"/>
      <c r="J97" s="170" t="s">
        <v>83</v>
      </c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  <c r="AG97" s="193">
        <f>'SO03 - Kanalizačná prípojka'!J30</f>
        <v>0</v>
      </c>
      <c r="AH97" s="194"/>
      <c r="AI97" s="194"/>
      <c r="AJ97" s="194"/>
      <c r="AK97" s="194"/>
      <c r="AL97" s="194"/>
      <c r="AM97" s="194"/>
      <c r="AN97" s="193">
        <f>SUM(AG97,AT97)</f>
        <v>0</v>
      </c>
      <c r="AO97" s="194"/>
      <c r="AP97" s="194"/>
      <c r="AQ97" s="73" t="s">
        <v>76</v>
      </c>
      <c r="AR97" s="70"/>
      <c r="AS97" s="79">
        <v>0</v>
      </c>
      <c r="AT97" s="80">
        <f>ROUND(SUM(AV97:AW97),2)</f>
        <v>0</v>
      </c>
      <c r="AU97" s="81">
        <f>'SO03 - Kanalizačná prípojka'!P121</f>
        <v>0</v>
      </c>
      <c r="AV97" s="80">
        <f>'SO03 - Kanalizačná prípojka'!J33</f>
        <v>0</v>
      </c>
      <c r="AW97" s="80">
        <f>'SO03 - Kanalizačná prípojka'!J34</f>
        <v>0</v>
      </c>
      <c r="AX97" s="80">
        <f>'SO03 - Kanalizačná prípojka'!J35</f>
        <v>0</v>
      </c>
      <c r="AY97" s="80">
        <f>'SO03 - Kanalizačná prípojka'!J36</f>
        <v>0</v>
      </c>
      <c r="AZ97" s="80">
        <f>'SO03 - Kanalizačná prípojka'!F33</f>
        <v>0</v>
      </c>
      <c r="BA97" s="80">
        <f>'SO03 - Kanalizačná prípojka'!F34</f>
        <v>0</v>
      </c>
      <c r="BB97" s="80">
        <f>'SO03 - Kanalizačná prípojka'!F35</f>
        <v>0</v>
      </c>
      <c r="BC97" s="80">
        <f>'SO03 - Kanalizačná prípojka'!F36</f>
        <v>0</v>
      </c>
      <c r="BD97" s="82">
        <f>'SO03 - Kanalizačná prípojka'!F37</f>
        <v>0</v>
      </c>
      <c r="BT97" s="78" t="s">
        <v>77</v>
      </c>
      <c r="BV97" s="78" t="s">
        <v>71</v>
      </c>
      <c r="BW97" s="78" t="s">
        <v>84</v>
      </c>
      <c r="BX97" s="78" t="s">
        <v>4</v>
      </c>
      <c r="CL97" s="78" t="s">
        <v>1</v>
      </c>
      <c r="CM97" s="78" t="s">
        <v>69</v>
      </c>
    </row>
    <row r="98" spans="1:91" s="1" customFormat="1" ht="30" customHeight="1">
      <c r="B98" s="27"/>
      <c r="AR98" s="27"/>
    </row>
    <row r="99" spans="1:91" s="1" customFormat="1" ht="6.95" customHeight="1"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27"/>
    </row>
  </sheetData>
  <mergeCells count="48">
    <mergeCell ref="AS89:AT91"/>
    <mergeCell ref="AM89:AP89"/>
    <mergeCell ref="AM90:AP90"/>
    <mergeCell ref="AN92:AP92"/>
    <mergeCell ref="AN95:AP95"/>
    <mergeCell ref="AG95:AM95"/>
    <mergeCell ref="AN96:AP96"/>
    <mergeCell ref="AG96:AM96"/>
    <mergeCell ref="AN97:AP97"/>
    <mergeCell ref="AG97:AM97"/>
    <mergeCell ref="AG94:AM94"/>
    <mergeCell ref="AN94:AP94"/>
    <mergeCell ref="K5:AO5"/>
    <mergeCell ref="K6:AO6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X35:AB35"/>
    <mergeCell ref="AK35:AO35"/>
    <mergeCell ref="C92:G92"/>
    <mergeCell ref="L85:AO85"/>
    <mergeCell ref="AM87:AN87"/>
    <mergeCell ref="I92:AF92"/>
    <mergeCell ref="AG92:AM92"/>
    <mergeCell ref="D95:H95"/>
    <mergeCell ref="J95:AF95"/>
    <mergeCell ref="D96:H96"/>
    <mergeCell ref="J96:AF96"/>
    <mergeCell ref="D97:H97"/>
    <mergeCell ref="J97:AF97"/>
  </mergeCells>
  <hyperlinks>
    <hyperlink ref="A95" location="'SO01 - SO - 01 - Hasičska...'!C2" display="/" xr:uid="{00000000-0004-0000-0000-000000000000}"/>
    <hyperlink ref="A96" location="'SO02 - Vodovodná prípojka'!C2" display="/" xr:uid="{00000000-0004-0000-0000-000001000000}"/>
    <hyperlink ref="A97" location="'SO03 - Kanalizačná prípojka'!C2" display="/" xr:uid="{00000000-0004-0000-0000-000002000000}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503"/>
  <sheetViews>
    <sheetView showGridLines="0" topLeftCell="A10" workbookViewId="0">
      <selection activeCell="J12" sqref="J12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3"/>
    </row>
    <row r="2" spans="1:46" ht="36.950000000000003" customHeight="1">
      <c r="L2" s="189" t="s">
        <v>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5" t="s">
        <v>78</v>
      </c>
    </row>
    <row r="3" spans="1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69</v>
      </c>
    </row>
    <row r="4" spans="1:46" ht="24.95" customHeight="1">
      <c r="B4" s="18"/>
      <c r="D4" s="19" t="s">
        <v>85</v>
      </c>
      <c r="L4" s="18"/>
      <c r="M4" s="84" t="s">
        <v>9</v>
      </c>
      <c r="AT4" s="15" t="s">
        <v>3</v>
      </c>
    </row>
    <row r="5" spans="1:46" ht="6.95" customHeight="1">
      <c r="B5" s="18"/>
      <c r="L5" s="18"/>
    </row>
    <row r="6" spans="1:46" ht="12" customHeight="1">
      <c r="B6" s="18"/>
      <c r="D6" s="24" t="s">
        <v>11</v>
      </c>
      <c r="L6" s="18"/>
    </row>
    <row r="7" spans="1:46" ht="16.5" customHeight="1">
      <c r="B7" s="18"/>
      <c r="E7" s="205" t="str">
        <f>'Rekapitulácia stavby'!K6</f>
        <v>Rekonštrukcia hasičskej zbrojnice</v>
      </c>
      <c r="F7" s="206"/>
      <c r="G7" s="206"/>
      <c r="H7" s="206"/>
      <c r="L7" s="18"/>
    </row>
    <row r="8" spans="1:46" s="1" customFormat="1" ht="12" customHeight="1">
      <c r="B8" s="27"/>
      <c r="D8" s="24" t="s">
        <v>86</v>
      </c>
      <c r="L8" s="27"/>
    </row>
    <row r="9" spans="1:46" s="1" customFormat="1" ht="36.950000000000003" customHeight="1">
      <c r="B9" s="27"/>
      <c r="E9" s="177" t="s">
        <v>87</v>
      </c>
      <c r="F9" s="204"/>
      <c r="G9" s="204"/>
      <c r="H9" s="204"/>
      <c r="L9" s="27"/>
    </row>
    <row r="10" spans="1:46" s="1" customFormat="1">
      <c r="B10" s="27"/>
      <c r="L10" s="27"/>
    </row>
    <row r="11" spans="1:46" s="1" customFormat="1" ht="12" customHeight="1">
      <c r="B11" s="27"/>
      <c r="D11" s="24" t="s">
        <v>13</v>
      </c>
      <c r="F11" s="22" t="s">
        <v>1</v>
      </c>
      <c r="I11" s="24" t="s">
        <v>14</v>
      </c>
      <c r="J11" s="22" t="s">
        <v>1</v>
      </c>
      <c r="L11" s="27"/>
    </row>
    <row r="12" spans="1:46" s="1" customFormat="1" ht="12" customHeight="1">
      <c r="B12" s="27"/>
      <c r="D12" s="24" t="s">
        <v>15</v>
      </c>
      <c r="F12" s="22" t="s">
        <v>16</v>
      </c>
      <c r="I12" s="24" t="s">
        <v>17</v>
      </c>
      <c r="J12" s="47">
        <f>'Rekapitulácia stavby'!AN8</f>
        <v>0</v>
      </c>
      <c r="L12" s="27"/>
    </row>
    <row r="13" spans="1:46" s="1" customFormat="1" ht="10.9" customHeight="1">
      <c r="B13" s="27"/>
      <c r="L13" s="27"/>
    </row>
    <row r="14" spans="1:46" s="1" customFormat="1" ht="12" customHeight="1">
      <c r="B14" s="27"/>
      <c r="D14" s="24" t="s">
        <v>18</v>
      </c>
      <c r="I14" s="24" t="s">
        <v>19</v>
      </c>
      <c r="J14" s="22" t="s">
        <v>1</v>
      </c>
      <c r="L14" s="27"/>
    </row>
    <row r="15" spans="1:46" s="1" customFormat="1" ht="18" customHeight="1">
      <c r="B15" s="27"/>
      <c r="E15" s="22" t="s">
        <v>16</v>
      </c>
      <c r="I15" s="24" t="s">
        <v>20</v>
      </c>
      <c r="J15" s="22" t="s">
        <v>1</v>
      </c>
      <c r="L15" s="27"/>
    </row>
    <row r="16" spans="1:46" s="1" customFormat="1" ht="6.95" customHeight="1">
      <c r="B16" s="27"/>
      <c r="L16" s="27"/>
    </row>
    <row r="17" spans="2:12" s="1" customFormat="1" ht="12" customHeight="1">
      <c r="B17" s="27"/>
      <c r="D17" s="24" t="s">
        <v>21</v>
      </c>
      <c r="I17" s="24" t="s">
        <v>19</v>
      </c>
      <c r="J17" s="22" t="str">
        <f>'Rekapitulácia stavby'!AN13</f>
        <v/>
      </c>
      <c r="L17" s="27"/>
    </row>
    <row r="18" spans="2:12" s="1" customFormat="1" ht="18" customHeight="1">
      <c r="B18" s="27"/>
      <c r="E18" s="186" t="str">
        <f>'Rekapitulácia stavby'!E14</f>
        <v xml:space="preserve"> </v>
      </c>
      <c r="F18" s="186"/>
      <c r="G18" s="186"/>
      <c r="H18" s="186"/>
      <c r="I18" s="24" t="s">
        <v>20</v>
      </c>
      <c r="J18" s="22" t="str">
        <f>'Rekapitulácia stavby'!AN14</f>
        <v/>
      </c>
      <c r="L18" s="27"/>
    </row>
    <row r="19" spans="2:12" s="1" customFormat="1" ht="6.95" customHeight="1">
      <c r="B19" s="27"/>
      <c r="L19" s="27"/>
    </row>
    <row r="20" spans="2:12" s="1" customFormat="1" ht="12" customHeight="1">
      <c r="B20" s="27"/>
      <c r="D20" s="24" t="s">
        <v>23</v>
      </c>
      <c r="I20" s="24" t="s">
        <v>19</v>
      </c>
      <c r="J20" s="22" t="s">
        <v>1</v>
      </c>
      <c r="L20" s="27"/>
    </row>
    <row r="21" spans="2:12" s="1" customFormat="1" ht="18" customHeight="1">
      <c r="B21" s="27"/>
      <c r="E21" s="22"/>
      <c r="I21" s="24" t="s">
        <v>20</v>
      </c>
      <c r="J21" s="22" t="s">
        <v>1</v>
      </c>
      <c r="L21" s="27"/>
    </row>
    <row r="22" spans="2:12" s="1" customFormat="1" ht="6.95" customHeight="1">
      <c r="B22" s="27"/>
      <c r="L22" s="27"/>
    </row>
    <row r="23" spans="2:12" s="1" customFormat="1" ht="12" customHeight="1">
      <c r="B23" s="27"/>
      <c r="D23" s="24" t="s">
        <v>26</v>
      </c>
      <c r="I23" s="24" t="s">
        <v>19</v>
      </c>
      <c r="J23" s="22" t="s">
        <v>1</v>
      </c>
      <c r="L23" s="27"/>
    </row>
    <row r="24" spans="2:12" s="1" customFormat="1" ht="18" customHeight="1">
      <c r="B24" s="27"/>
      <c r="E24" s="22"/>
      <c r="I24" s="24" t="s">
        <v>20</v>
      </c>
      <c r="J24" s="22" t="s">
        <v>1</v>
      </c>
      <c r="L24" s="27"/>
    </row>
    <row r="25" spans="2:12" s="1" customFormat="1" ht="6.95" customHeight="1">
      <c r="B25" s="27"/>
      <c r="L25" s="27"/>
    </row>
    <row r="26" spans="2:12" s="1" customFormat="1" ht="12" customHeight="1">
      <c r="B26" s="27"/>
      <c r="D26" s="24" t="s">
        <v>28</v>
      </c>
      <c r="L26" s="27"/>
    </row>
    <row r="27" spans="2:12" s="7" customFormat="1" ht="16.5" customHeight="1">
      <c r="B27" s="85"/>
      <c r="E27" s="190" t="s">
        <v>1</v>
      </c>
      <c r="F27" s="190"/>
      <c r="G27" s="190"/>
      <c r="H27" s="190"/>
      <c r="L27" s="85"/>
    </row>
    <row r="28" spans="2:12" s="1" customFormat="1" ht="6.95" customHeight="1">
      <c r="B28" s="27"/>
      <c r="L28" s="27"/>
    </row>
    <row r="29" spans="2:12" s="1" customFormat="1" ht="6.95" customHeight="1">
      <c r="B29" s="27"/>
      <c r="D29" s="48"/>
      <c r="E29" s="48"/>
      <c r="F29" s="48"/>
      <c r="G29" s="48"/>
      <c r="H29" s="48"/>
      <c r="I29" s="48"/>
      <c r="J29" s="48"/>
      <c r="K29" s="48"/>
      <c r="L29" s="27"/>
    </row>
    <row r="30" spans="2:12" s="1" customFormat="1" ht="25.35" customHeight="1">
      <c r="B30" s="27"/>
      <c r="D30" s="86" t="s">
        <v>29</v>
      </c>
      <c r="J30" s="61">
        <f>ROUND(J141, 2)</f>
        <v>0</v>
      </c>
      <c r="L30" s="27"/>
    </row>
    <row r="31" spans="2:12" s="1" customFormat="1" ht="6.95" customHeight="1">
      <c r="B31" s="27"/>
      <c r="D31" s="48"/>
      <c r="E31" s="48"/>
      <c r="F31" s="48"/>
      <c r="G31" s="48"/>
      <c r="H31" s="48"/>
      <c r="I31" s="48"/>
      <c r="J31" s="48"/>
      <c r="K31" s="48"/>
      <c r="L31" s="27"/>
    </row>
    <row r="32" spans="2:12" s="1" customFormat="1" ht="14.45" customHeight="1">
      <c r="B32" s="27"/>
      <c r="F32" s="30" t="s">
        <v>31</v>
      </c>
      <c r="I32" s="30" t="s">
        <v>30</v>
      </c>
      <c r="J32" s="30" t="s">
        <v>32</v>
      </c>
      <c r="L32" s="27"/>
    </row>
    <row r="33" spans="2:12" s="1" customFormat="1" ht="14.45" customHeight="1">
      <c r="B33" s="27"/>
      <c r="D33" s="87" t="s">
        <v>33</v>
      </c>
      <c r="E33" s="24" t="s">
        <v>34</v>
      </c>
      <c r="F33" s="88">
        <f>ROUND((SUM(BE141:BE502)),  2)</f>
        <v>0</v>
      </c>
      <c r="I33" s="89">
        <v>0.2</v>
      </c>
      <c r="J33" s="88">
        <f>ROUND(((SUM(BE141:BE502))*I33),  2)</f>
        <v>0</v>
      </c>
      <c r="L33" s="27"/>
    </row>
    <row r="34" spans="2:12" s="1" customFormat="1" ht="14.45" customHeight="1">
      <c r="B34" s="27"/>
      <c r="E34" s="24" t="s">
        <v>35</v>
      </c>
      <c r="F34" s="88">
        <f>ROUND((SUM(BF141:BF502)),  2)</f>
        <v>0</v>
      </c>
      <c r="I34" s="89">
        <v>0.2</v>
      </c>
      <c r="J34" s="88">
        <f>ROUND(((SUM(BF141:BF502))*I34),  2)</f>
        <v>0</v>
      </c>
      <c r="L34" s="27"/>
    </row>
    <row r="35" spans="2:12" s="1" customFormat="1" ht="14.45" hidden="1" customHeight="1">
      <c r="B35" s="27"/>
      <c r="E35" s="24" t="s">
        <v>36</v>
      </c>
      <c r="F35" s="88">
        <f>ROUND((SUM(BG141:BG502)),  2)</f>
        <v>0</v>
      </c>
      <c r="I35" s="89">
        <v>0.2</v>
      </c>
      <c r="J35" s="88">
        <f>0</f>
        <v>0</v>
      </c>
      <c r="L35" s="27"/>
    </row>
    <row r="36" spans="2:12" s="1" customFormat="1" ht="14.45" hidden="1" customHeight="1">
      <c r="B36" s="27"/>
      <c r="E36" s="24" t="s">
        <v>37</v>
      </c>
      <c r="F36" s="88">
        <f>ROUND((SUM(BH141:BH502)),  2)</f>
        <v>0</v>
      </c>
      <c r="I36" s="89">
        <v>0.2</v>
      </c>
      <c r="J36" s="88">
        <f>0</f>
        <v>0</v>
      </c>
      <c r="L36" s="27"/>
    </row>
    <row r="37" spans="2:12" s="1" customFormat="1" ht="14.45" hidden="1" customHeight="1">
      <c r="B37" s="27"/>
      <c r="E37" s="24" t="s">
        <v>38</v>
      </c>
      <c r="F37" s="88">
        <f>ROUND((SUM(BI141:BI502)),  2)</f>
        <v>0</v>
      </c>
      <c r="I37" s="89">
        <v>0</v>
      </c>
      <c r="J37" s="88">
        <f>0</f>
        <v>0</v>
      </c>
      <c r="L37" s="27"/>
    </row>
    <row r="38" spans="2:12" s="1" customFormat="1" ht="6.95" customHeight="1">
      <c r="B38" s="27"/>
      <c r="L38" s="27"/>
    </row>
    <row r="39" spans="2:12" s="1" customFormat="1" ht="25.35" customHeight="1">
      <c r="B39" s="27"/>
      <c r="C39" s="90"/>
      <c r="D39" s="91" t="s">
        <v>39</v>
      </c>
      <c r="E39" s="52"/>
      <c r="F39" s="52"/>
      <c r="G39" s="92" t="s">
        <v>40</v>
      </c>
      <c r="H39" s="93" t="s">
        <v>41</v>
      </c>
      <c r="I39" s="52"/>
      <c r="J39" s="94">
        <f>SUM(J30:J37)</f>
        <v>0</v>
      </c>
      <c r="K39" s="95"/>
      <c r="L39" s="27"/>
    </row>
    <row r="40" spans="2:12" s="1" customFormat="1" ht="14.45" customHeight="1">
      <c r="B40" s="27"/>
      <c r="L40" s="27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27"/>
      <c r="D50" s="36" t="s">
        <v>42</v>
      </c>
      <c r="E50" s="37"/>
      <c r="F50" s="37"/>
      <c r="G50" s="36" t="s">
        <v>43</v>
      </c>
      <c r="H50" s="37"/>
      <c r="I50" s="37"/>
      <c r="J50" s="37"/>
      <c r="K50" s="37"/>
      <c r="L50" s="27"/>
    </row>
    <row r="51" spans="2:12">
      <c r="B51" s="18"/>
      <c r="L51" s="18"/>
    </row>
    <row r="52" spans="2:12">
      <c r="B52" s="18"/>
      <c r="L52" s="18"/>
    </row>
    <row r="53" spans="2:12">
      <c r="B53" s="18"/>
      <c r="L53" s="18"/>
    </row>
    <row r="54" spans="2:12">
      <c r="B54" s="18"/>
      <c r="L54" s="18"/>
    </row>
    <row r="55" spans="2:12">
      <c r="B55" s="18"/>
      <c r="L55" s="18"/>
    </row>
    <row r="56" spans="2:12">
      <c r="B56" s="18"/>
      <c r="L56" s="18"/>
    </row>
    <row r="57" spans="2:12">
      <c r="B57" s="18"/>
      <c r="L57" s="18"/>
    </row>
    <row r="58" spans="2:12">
      <c r="B58" s="18"/>
      <c r="L58" s="18"/>
    </row>
    <row r="59" spans="2:12">
      <c r="B59" s="18"/>
      <c r="L59" s="18"/>
    </row>
    <row r="60" spans="2:12">
      <c r="B60" s="18"/>
      <c r="L60" s="18"/>
    </row>
    <row r="61" spans="2:12" s="1" customFormat="1" ht="12.75">
      <c r="B61" s="27"/>
      <c r="D61" s="38" t="s">
        <v>44</v>
      </c>
      <c r="E61" s="29"/>
      <c r="F61" s="96" t="s">
        <v>45</v>
      </c>
      <c r="G61" s="38" t="s">
        <v>44</v>
      </c>
      <c r="H61" s="29"/>
      <c r="I61" s="29"/>
      <c r="J61" s="97" t="s">
        <v>45</v>
      </c>
      <c r="K61" s="29"/>
      <c r="L61" s="27"/>
    </row>
    <row r="62" spans="2:12">
      <c r="B62" s="18"/>
      <c r="L62" s="18"/>
    </row>
    <row r="63" spans="2:12">
      <c r="B63" s="18"/>
      <c r="L63" s="18"/>
    </row>
    <row r="64" spans="2:12">
      <c r="B64" s="18"/>
      <c r="L64" s="18"/>
    </row>
    <row r="65" spans="2:12" s="1" customFormat="1" ht="12.75">
      <c r="B65" s="27"/>
      <c r="D65" s="36" t="s">
        <v>46</v>
      </c>
      <c r="E65" s="37"/>
      <c r="F65" s="37"/>
      <c r="G65" s="36" t="s">
        <v>47</v>
      </c>
      <c r="H65" s="37"/>
      <c r="I65" s="37"/>
      <c r="J65" s="37"/>
      <c r="K65" s="37"/>
      <c r="L65" s="27"/>
    </row>
    <row r="66" spans="2:12">
      <c r="B66" s="18"/>
      <c r="L66" s="18"/>
    </row>
    <row r="67" spans="2:12">
      <c r="B67" s="18"/>
      <c r="L67" s="18"/>
    </row>
    <row r="68" spans="2:12">
      <c r="B68" s="18"/>
      <c r="L68" s="18"/>
    </row>
    <row r="69" spans="2:12">
      <c r="B69" s="18"/>
      <c r="L69" s="18"/>
    </row>
    <row r="70" spans="2:12">
      <c r="B70" s="18"/>
      <c r="L70" s="18"/>
    </row>
    <row r="71" spans="2:12">
      <c r="B71" s="18"/>
      <c r="L71" s="18"/>
    </row>
    <row r="72" spans="2:12">
      <c r="B72" s="18"/>
      <c r="L72" s="18"/>
    </row>
    <row r="73" spans="2:12">
      <c r="B73" s="18"/>
      <c r="L73" s="18"/>
    </row>
    <row r="74" spans="2:12">
      <c r="B74" s="18"/>
      <c r="L74" s="18"/>
    </row>
    <row r="75" spans="2:12">
      <c r="B75" s="18"/>
      <c r="L75" s="18"/>
    </row>
    <row r="76" spans="2:12" s="1" customFormat="1" ht="12.75">
      <c r="B76" s="27"/>
      <c r="D76" s="38" t="s">
        <v>44</v>
      </c>
      <c r="E76" s="29"/>
      <c r="F76" s="96" t="s">
        <v>45</v>
      </c>
      <c r="G76" s="38" t="s">
        <v>44</v>
      </c>
      <c r="H76" s="29"/>
      <c r="I76" s="29"/>
      <c r="J76" s="97" t="s">
        <v>45</v>
      </c>
      <c r="K76" s="29"/>
      <c r="L76" s="27"/>
    </row>
    <row r="77" spans="2:12" s="1" customFormat="1" ht="14.4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7"/>
    </row>
    <row r="81" spans="2:47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7"/>
    </row>
    <row r="82" spans="2:47" s="1" customFormat="1" ht="24.95" customHeight="1">
      <c r="B82" s="27"/>
      <c r="C82" s="19" t="s">
        <v>88</v>
      </c>
      <c r="L82" s="27"/>
    </row>
    <row r="83" spans="2:47" s="1" customFormat="1" ht="6.95" customHeight="1">
      <c r="B83" s="27"/>
      <c r="L83" s="27"/>
    </row>
    <row r="84" spans="2:47" s="1" customFormat="1" ht="12" customHeight="1">
      <c r="B84" s="27"/>
      <c r="C84" s="24" t="s">
        <v>11</v>
      </c>
      <c r="L84" s="27"/>
    </row>
    <row r="85" spans="2:47" s="1" customFormat="1" ht="16.5" customHeight="1">
      <c r="B85" s="27"/>
      <c r="E85" s="205" t="str">
        <f>E7</f>
        <v>Rekonštrukcia hasičskej zbrojnice</v>
      </c>
      <c r="F85" s="206"/>
      <c r="G85" s="206"/>
      <c r="H85" s="206"/>
      <c r="L85" s="27"/>
    </row>
    <row r="86" spans="2:47" s="1" customFormat="1" ht="12" customHeight="1">
      <c r="B86" s="27"/>
      <c r="C86" s="24" t="s">
        <v>86</v>
      </c>
      <c r="L86" s="27"/>
    </row>
    <row r="87" spans="2:47" s="1" customFormat="1" ht="16.5" customHeight="1">
      <c r="B87" s="27"/>
      <c r="E87" s="177" t="str">
        <f>E9</f>
        <v>SO01 - SO - 01 - Hasičska zbrojnica</v>
      </c>
      <c r="F87" s="204"/>
      <c r="G87" s="204"/>
      <c r="H87" s="204"/>
      <c r="L87" s="27"/>
    </row>
    <row r="88" spans="2:47" s="1" customFormat="1" ht="6.95" customHeight="1">
      <c r="B88" s="27"/>
      <c r="L88" s="27"/>
    </row>
    <row r="89" spans="2:47" s="1" customFormat="1" ht="12" customHeight="1">
      <c r="B89" s="27"/>
      <c r="C89" s="24" t="s">
        <v>15</v>
      </c>
      <c r="F89" s="22" t="str">
        <f>F12</f>
        <v>Obec Dubinné</v>
      </c>
      <c r="I89" s="24" t="s">
        <v>17</v>
      </c>
      <c r="J89" s="47"/>
      <c r="L89" s="27"/>
    </row>
    <row r="90" spans="2:47" s="1" customFormat="1" ht="6.95" customHeight="1">
      <c r="B90" s="27"/>
      <c r="L90" s="27"/>
    </row>
    <row r="91" spans="2:47" s="1" customFormat="1" ht="27.95" customHeight="1">
      <c r="B91" s="27"/>
      <c r="C91" s="24" t="s">
        <v>18</v>
      </c>
      <c r="F91" s="22" t="str">
        <f>E15</f>
        <v>Obec Dubinné</v>
      </c>
      <c r="I91" s="24" t="s">
        <v>23</v>
      </c>
      <c r="J91" s="25"/>
      <c r="L91" s="27"/>
    </row>
    <row r="92" spans="2:47" s="1" customFormat="1" ht="15.2" customHeight="1">
      <c r="B92" s="27"/>
      <c r="C92" s="24" t="s">
        <v>21</v>
      </c>
      <c r="F92" s="22" t="str">
        <f>IF(E18="","",E18)</f>
        <v xml:space="preserve"> </v>
      </c>
      <c r="I92" s="24" t="s">
        <v>26</v>
      </c>
      <c r="J92" s="25"/>
      <c r="L92" s="27"/>
    </row>
    <row r="93" spans="2:47" s="1" customFormat="1" ht="10.35" customHeight="1">
      <c r="B93" s="27"/>
      <c r="L93" s="27"/>
    </row>
    <row r="94" spans="2:47" s="1" customFormat="1" ht="29.25" customHeight="1">
      <c r="B94" s="27"/>
      <c r="C94" s="98" t="s">
        <v>89</v>
      </c>
      <c r="D94" s="90"/>
      <c r="E94" s="90"/>
      <c r="F94" s="90"/>
      <c r="G94" s="90"/>
      <c r="H94" s="90"/>
      <c r="I94" s="90"/>
      <c r="J94" s="99" t="s">
        <v>90</v>
      </c>
      <c r="K94" s="90"/>
      <c r="L94" s="27"/>
    </row>
    <row r="95" spans="2:47" s="1" customFormat="1" ht="10.35" customHeight="1">
      <c r="B95" s="27"/>
      <c r="L95" s="27"/>
    </row>
    <row r="96" spans="2:47" s="1" customFormat="1" ht="22.9" customHeight="1">
      <c r="B96" s="27"/>
      <c r="C96" s="100" t="s">
        <v>91</v>
      </c>
      <c r="J96" s="61">
        <v>0</v>
      </c>
      <c r="L96" s="27"/>
      <c r="AU96" s="15" t="s">
        <v>92</v>
      </c>
    </row>
    <row r="97" spans="2:12" s="8" customFormat="1" ht="24.95" customHeight="1">
      <c r="B97" s="101"/>
      <c r="D97" s="102" t="s">
        <v>93</v>
      </c>
      <c r="E97" s="103"/>
      <c r="F97" s="103"/>
      <c r="G97" s="103"/>
      <c r="H97" s="103"/>
      <c r="I97" s="103"/>
      <c r="J97" s="104">
        <v>0</v>
      </c>
      <c r="L97" s="101"/>
    </row>
    <row r="98" spans="2:12" s="9" customFormat="1" ht="19.899999999999999" customHeight="1">
      <c r="B98" s="105"/>
      <c r="D98" s="106" t="s">
        <v>94</v>
      </c>
      <c r="E98" s="107"/>
      <c r="F98" s="107"/>
      <c r="G98" s="107"/>
      <c r="H98" s="107"/>
      <c r="I98" s="107"/>
      <c r="J98" s="108">
        <v>0</v>
      </c>
      <c r="L98" s="105"/>
    </row>
    <row r="99" spans="2:12" s="9" customFormat="1" ht="19.899999999999999" customHeight="1">
      <c r="B99" s="105"/>
      <c r="D99" s="106" t="s">
        <v>95</v>
      </c>
      <c r="E99" s="107"/>
      <c r="F99" s="107"/>
      <c r="G99" s="107"/>
      <c r="H99" s="107"/>
      <c r="I99" s="107"/>
      <c r="J99" s="108">
        <v>0</v>
      </c>
      <c r="L99" s="105"/>
    </row>
    <row r="100" spans="2:12" s="9" customFormat="1" ht="19.899999999999999" customHeight="1">
      <c r="B100" s="105"/>
      <c r="D100" s="106" t="s">
        <v>96</v>
      </c>
      <c r="E100" s="107"/>
      <c r="F100" s="107"/>
      <c r="G100" s="107"/>
      <c r="H100" s="107"/>
      <c r="I100" s="107"/>
      <c r="J100" s="108">
        <v>0</v>
      </c>
      <c r="L100" s="105"/>
    </row>
    <row r="101" spans="2:12" s="9" customFormat="1" ht="19.899999999999999" customHeight="1">
      <c r="B101" s="105"/>
      <c r="D101" s="106" t="s">
        <v>97</v>
      </c>
      <c r="E101" s="107"/>
      <c r="F101" s="107"/>
      <c r="G101" s="107"/>
      <c r="H101" s="107"/>
      <c r="I101" s="107"/>
      <c r="J101" s="108">
        <v>0</v>
      </c>
      <c r="L101" s="105"/>
    </row>
    <row r="102" spans="2:12" s="9" customFormat="1" ht="19.899999999999999" customHeight="1">
      <c r="B102" s="105"/>
      <c r="D102" s="106" t="s">
        <v>98</v>
      </c>
      <c r="E102" s="107"/>
      <c r="F102" s="107"/>
      <c r="G102" s="107"/>
      <c r="H102" s="107"/>
      <c r="I102" s="107"/>
      <c r="J102" s="108">
        <v>0</v>
      </c>
      <c r="L102" s="105"/>
    </row>
    <row r="103" spans="2:12" s="9" customFormat="1" ht="19.899999999999999" customHeight="1">
      <c r="B103" s="105"/>
      <c r="D103" s="106" t="s">
        <v>99</v>
      </c>
      <c r="E103" s="107"/>
      <c r="F103" s="107"/>
      <c r="G103" s="107"/>
      <c r="H103" s="107"/>
      <c r="I103" s="107"/>
      <c r="J103" s="108">
        <v>0</v>
      </c>
      <c r="L103" s="105"/>
    </row>
    <row r="104" spans="2:12" s="9" customFormat="1" ht="19.899999999999999" customHeight="1">
      <c r="B104" s="105"/>
      <c r="D104" s="106" t="s">
        <v>100</v>
      </c>
      <c r="E104" s="107"/>
      <c r="F104" s="107"/>
      <c r="G104" s="107"/>
      <c r="H104" s="107"/>
      <c r="I104" s="107"/>
      <c r="J104" s="108">
        <v>0</v>
      </c>
      <c r="L104" s="105"/>
    </row>
    <row r="105" spans="2:12" s="8" customFormat="1" ht="24.95" customHeight="1">
      <c r="B105" s="101"/>
      <c r="D105" s="102" t="s">
        <v>101</v>
      </c>
      <c r="E105" s="103"/>
      <c r="F105" s="103"/>
      <c r="G105" s="103"/>
      <c r="H105" s="103"/>
      <c r="I105" s="103"/>
      <c r="J105" s="104">
        <v>0</v>
      </c>
      <c r="L105" s="101"/>
    </row>
    <row r="106" spans="2:12" s="9" customFormat="1" ht="19.899999999999999" customHeight="1">
      <c r="B106" s="105"/>
      <c r="D106" s="106" t="s">
        <v>102</v>
      </c>
      <c r="E106" s="107"/>
      <c r="F106" s="107"/>
      <c r="G106" s="107"/>
      <c r="H106" s="107"/>
      <c r="I106" s="107"/>
      <c r="J106" s="108">
        <v>0</v>
      </c>
      <c r="L106" s="105"/>
    </row>
    <row r="107" spans="2:12" s="9" customFormat="1" ht="19.899999999999999" customHeight="1">
      <c r="B107" s="105"/>
      <c r="D107" s="106" t="s">
        <v>103</v>
      </c>
      <c r="E107" s="107"/>
      <c r="F107" s="107"/>
      <c r="G107" s="107"/>
      <c r="H107" s="107"/>
      <c r="I107" s="107"/>
      <c r="J107" s="108">
        <v>0</v>
      </c>
      <c r="L107" s="105"/>
    </row>
    <row r="108" spans="2:12" s="9" customFormat="1" ht="19.899999999999999" customHeight="1">
      <c r="B108" s="105"/>
      <c r="D108" s="106" t="s">
        <v>104</v>
      </c>
      <c r="E108" s="107"/>
      <c r="F108" s="107"/>
      <c r="G108" s="107"/>
      <c r="H108" s="107"/>
      <c r="I108" s="107"/>
      <c r="J108" s="108">
        <v>0</v>
      </c>
      <c r="L108" s="105"/>
    </row>
    <row r="109" spans="2:12" s="9" customFormat="1" ht="19.899999999999999" customHeight="1">
      <c r="B109" s="105"/>
      <c r="D109" s="106" t="s">
        <v>105</v>
      </c>
      <c r="E109" s="107"/>
      <c r="F109" s="107"/>
      <c r="G109" s="107"/>
      <c r="H109" s="107"/>
      <c r="I109" s="107"/>
      <c r="J109" s="108">
        <v>0</v>
      </c>
      <c r="L109" s="105"/>
    </row>
    <row r="110" spans="2:12" s="9" customFormat="1" ht="19.899999999999999" customHeight="1">
      <c r="B110" s="105"/>
      <c r="D110" s="106" t="s">
        <v>106</v>
      </c>
      <c r="E110" s="107"/>
      <c r="F110" s="107"/>
      <c r="G110" s="107"/>
      <c r="H110" s="107"/>
      <c r="I110" s="107"/>
      <c r="J110" s="108">
        <v>0</v>
      </c>
      <c r="L110" s="105"/>
    </row>
    <row r="111" spans="2:12" s="9" customFormat="1" ht="19.899999999999999" customHeight="1">
      <c r="B111" s="105"/>
      <c r="D111" s="106" t="s">
        <v>107</v>
      </c>
      <c r="E111" s="107"/>
      <c r="F111" s="107"/>
      <c r="G111" s="107"/>
      <c r="H111" s="107"/>
      <c r="I111" s="107"/>
      <c r="J111" s="108">
        <v>0</v>
      </c>
      <c r="L111" s="105"/>
    </row>
    <row r="112" spans="2:12" s="9" customFormat="1" ht="19.899999999999999" customHeight="1">
      <c r="B112" s="105"/>
      <c r="D112" s="106" t="s">
        <v>108</v>
      </c>
      <c r="E112" s="107"/>
      <c r="F112" s="107"/>
      <c r="G112" s="107"/>
      <c r="H112" s="107"/>
      <c r="I112" s="107"/>
      <c r="J112" s="108">
        <v>0</v>
      </c>
      <c r="L112" s="105"/>
    </row>
    <row r="113" spans="2:12" s="9" customFormat="1" ht="19.899999999999999" customHeight="1">
      <c r="B113" s="105"/>
      <c r="D113" s="106" t="s">
        <v>109</v>
      </c>
      <c r="E113" s="107"/>
      <c r="F113" s="107"/>
      <c r="G113" s="107"/>
      <c r="H113" s="107"/>
      <c r="I113" s="107"/>
      <c r="J113" s="108">
        <v>0</v>
      </c>
      <c r="L113" s="105"/>
    </row>
    <row r="114" spans="2:12" s="9" customFormat="1" ht="19.899999999999999" customHeight="1">
      <c r="B114" s="105"/>
      <c r="D114" s="106" t="s">
        <v>110</v>
      </c>
      <c r="E114" s="107"/>
      <c r="F114" s="107"/>
      <c r="G114" s="107"/>
      <c r="H114" s="107"/>
      <c r="I114" s="107"/>
      <c r="J114" s="108">
        <v>0</v>
      </c>
      <c r="L114" s="105"/>
    </row>
    <row r="115" spans="2:12" s="9" customFormat="1" ht="19.899999999999999" customHeight="1">
      <c r="B115" s="105"/>
      <c r="D115" s="106" t="s">
        <v>111</v>
      </c>
      <c r="E115" s="107"/>
      <c r="F115" s="107"/>
      <c r="G115" s="107"/>
      <c r="H115" s="107"/>
      <c r="I115" s="107"/>
      <c r="J115" s="108">
        <v>0</v>
      </c>
      <c r="L115" s="105"/>
    </row>
    <row r="116" spans="2:12" s="9" customFormat="1" ht="19.899999999999999" customHeight="1">
      <c r="B116" s="105"/>
      <c r="D116" s="106" t="s">
        <v>112</v>
      </c>
      <c r="E116" s="107"/>
      <c r="F116" s="107"/>
      <c r="G116" s="107"/>
      <c r="H116" s="107"/>
      <c r="I116" s="107"/>
      <c r="J116" s="108">
        <v>0</v>
      </c>
      <c r="L116" s="105"/>
    </row>
    <row r="117" spans="2:12" s="9" customFormat="1" ht="19.899999999999999" customHeight="1">
      <c r="B117" s="105"/>
      <c r="D117" s="106" t="s">
        <v>113</v>
      </c>
      <c r="E117" s="107"/>
      <c r="F117" s="107"/>
      <c r="G117" s="107"/>
      <c r="H117" s="107"/>
      <c r="I117" s="107"/>
      <c r="J117" s="108">
        <v>0</v>
      </c>
      <c r="L117" s="105"/>
    </row>
    <row r="118" spans="2:12" s="8" customFormat="1" ht="24.95" customHeight="1">
      <c r="B118" s="101"/>
      <c r="D118" s="102" t="s">
        <v>114</v>
      </c>
      <c r="E118" s="103"/>
      <c r="F118" s="103"/>
      <c r="G118" s="103"/>
      <c r="H118" s="103"/>
      <c r="I118" s="103"/>
      <c r="J118" s="104">
        <v>0</v>
      </c>
      <c r="L118" s="101"/>
    </row>
    <row r="119" spans="2:12" s="9" customFormat="1" ht="19.899999999999999" customHeight="1">
      <c r="B119" s="105"/>
      <c r="D119" s="106" t="s">
        <v>115</v>
      </c>
      <c r="E119" s="107"/>
      <c r="F119" s="107"/>
      <c r="G119" s="107"/>
      <c r="H119" s="107"/>
      <c r="I119" s="107"/>
      <c r="J119" s="108">
        <v>0</v>
      </c>
      <c r="L119" s="105"/>
    </row>
    <row r="120" spans="2:12" s="9" customFormat="1" ht="19.899999999999999" customHeight="1">
      <c r="B120" s="105"/>
      <c r="D120" s="106" t="s">
        <v>116</v>
      </c>
      <c r="E120" s="107"/>
      <c r="F120" s="107"/>
      <c r="G120" s="107"/>
      <c r="H120" s="107"/>
      <c r="I120" s="107"/>
      <c r="J120" s="108">
        <v>0</v>
      </c>
      <c r="L120" s="105"/>
    </row>
    <row r="121" spans="2:12" s="8" customFormat="1" ht="24.95" customHeight="1">
      <c r="B121" s="101"/>
      <c r="D121" s="102" t="s">
        <v>117</v>
      </c>
      <c r="E121" s="103"/>
      <c r="F121" s="103"/>
      <c r="G121" s="103"/>
      <c r="H121" s="103"/>
      <c r="I121" s="103"/>
      <c r="J121" s="104">
        <v>0</v>
      </c>
      <c r="L121" s="101"/>
    </row>
    <row r="122" spans="2:12" s="1" customFormat="1" ht="21.75" customHeight="1">
      <c r="B122" s="27"/>
      <c r="L122" s="27"/>
    </row>
    <row r="123" spans="2:12" s="1" customFormat="1" ht="6.95" customHeight="1"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27"/>
    </row>
    <row r="127" spans="2:12" s="1" customFormat="1" ht="6.95" customHeight="1">
      <c r="B127" s="41"/>
      <c r="C127" s="42"/>
      <c r="D127" s="42"/>
      <c r="E127" s="42"/>
      <c r="F127" s="42"/>
      <c r="G127" s="42"/>
      <c r="H127" s="42"/>
      <c r="I127" s="42"/>
      <c r="J127" s="42"/>
      <c r="K127" s="42"/>
      <c r="L127" s="27"/>
    </row>
    <row r="128" spans="2:12" s="1" customFormat="1" ht="24.95" customHeight="1">
      <c r="B128" s="27"/>
      <c r="C128" s="19" t="s">
        <v>118</v>
      </c>
      <c r="L128" s="27"/>
    </row>
    <row r="129" spans="2:65" s="1" customFormat="1" ht="6.95" customHeight="1">
      <c r="B129" s="27"/>
      <c r="L129" s="27"/>
    </row>
    <row r="130" spans="2:65" s="1" customFormat="1" ht="12" customHeight="1">
      <c r="B130" s="27"/>
      <c r="C130" s="24" t="s">
        <v>11</v>
      </c>
      <c r="L130" s="27"/>
    </row>
    <row r="131" spans="2:65" s="1" customFormat="1" ht="16.5" customHeight="1">
      <c r="B131" s="27"/>
      <c r="E131" s="205" t="str">
        <f>E7</f>
        <v>Rekonštrukcia hasičskej zbrojnice</v>
      </c>
      <c r="F131" s="206"/>
      <c r="G131" s="206"/>
      <c r="H131" s="206"/>
      <c r="L131" s="27"/>
    </row>
    <row r="132" spans="2:65" s="1" customFormat="1" ht="12" customHeight="1">
      <c r="B132" s="27"/>
      <c r="C132" s="24" t="s">
        <v>86</v>
      </c>
      <c r="L132" s="27"/>
    </row>
    <row r="133" spans="2:65" s="1" customFormat="1" ht="16.5" customHeight="1">
      <c r="B133" s="27"/>
      <c r="E133" s="177" t="str">
        <f>E9</f>
        <v>SO01 - SO - 01 - Hasičska zbrojnica</v>
      </c>
      <c r="F133" s="204"/>
      <c r="G133" s="204"/>
      <c r="H133" s="204"/>
      <c r="L133" s="27"/>
    </row>
    <row r="134" spans="2:65" s="1" customFormat="1" ht="6.95" customHeight="1">
      <c r="B134" s="27"/>
      <c r="L134" s="27"/>
    </row>
    <row r="135" spans="2:65" s="1" customFormat="1" ht="12" customHeight="1">
      <c r="B135" s="27"/>
      <c r="C135" s="24" t="s">
        <v>15</v>
      </c>
      <c r="F135" s="22" t="str">
        <f>F12</f>
        <v>Obec Dubinné</v>
      </c>
      <c r="I135" s="24" t="s">
        <v>17</v>
      </c>
      <c r="J135" s="47"/>
      <c r="L135" s="27"/>
    </row>
    <row r="136" spans="2:65" s="1" customFormat="1" ht="6.95" customHeight="1">
      <c r="B136" s="27"/>
      <c r="L136" s="27"/>
    </row>
    <row r="137" spans="2:65" s="1" customFormat="1" ht="27.95" customHeight="1">
      <c r="B137" s="27"/>
      <c r="C137" s="24" t="s">
        <v>18</v>
      </c>
      <c r="F137" s="22" t="str">
        <f>E15</f>
        <v>Obec Dubinné</v>
      </c>
      <c r="I137" s="24" t="s">
        <v>23</v>
      </c>
      <c r="J137" s="25"/>
      <c r="L137" s="27"/>
    </row>
    <row r="138" spans="2:65" s="1" customFormat="1" ht="15.2" customHeight="1">
      <c r="B138" s="27"/>
      <c r="C138" s="24" t="s">
        <v>21</v>
      </c>
      <c r="F138" s="22" t="str">
        <f>IF(E18="","",E18)</f>
        <v xml:space="preserve"> </v>
      </c>
      <c r="I138" s="24" t="s">
        <v>26</v>
      </c>
      <c r="J138" s="25"/>
      <c r="L138" s="27"/>
    </row>
    <row r="139" spans="2:65" s="1" customFormat="1" ht="10.35" customHeight="1">
      <c r="B139" s="27"/>
      <c r="L139" s="27"/>
    </row>
    <row r="140" spans="2:65" s="10" customFormat="1" ht="29.25" customHeight="1">
      <c r="B140" s="109"/>
      <c r="C140" s="110" t="s">
        <v>119</v>
      </c>
      <c r="D140" s="111" t="s">
        <v>54</v>
      </c>
      <c r="E140" s="111" t="s">
        <v>50</v>
      </c>
      <c r="F140" s="111" t="s">
        <v>51</v>
      </c>
      <c r="G140" s="111" t="s">
        <v>120</v>
      </c>
      <c r="H140" s="111" t="s">
        <v>121</v>
      </c>
      <c r="I140" s="111" t="s">
        <v>122</v>
      </c>
      <c r="J140" s="112" t="s">
        <v>90</v>
      </c>
      <c r="K140" s="113" t="s">
        <v>123</v>
      </c>
      <c r="L140" s="109"/>
      <c r="M140" s="54" t="s">
        <v>1</v>
      </c>
      <c r="N140" s="55" t="s">
        <v>33</v>
      </c>
      <c r="O140" s="55" t="s">
        <v>124</v>
      </c>
      <c r="P140" s="55" t="s">
        <v>125</v>
      </c>
      <c r="Q140" s="55" t="s">
        <v>126</v>
      </c>
      <c r="R140" s="55" t="s">
        <v>127</v>
      </c>
      <c r="S140" s="55" t="s">
        <v>128</v>
      </c>
      <c r="T140" s="56" t="s">
        <v>129</v>
      </c>
    </row>
    <row r="141" spans="2:65" s="1" customFormat="1" ht="22.9" customHeight="1">
      <c r="B141" s="27"/>
      <c r="C141" s="59" t="s">
        <v>91</v>
      </c>
      <c r="J141" s="114">
        <f>BK141</f>
        <v>0</v>
      </c>
      <c r="L141" s="27"/>
      <c r="M141" s="57"/>
      <c r="N141" s="48"/>
      <c r="O141" s="48"/>
      <c r="P141" s="115">
        <f>P142+P323+P473+P501</f>
        <v>0</v>
      </c>
      <c r="Q141" s="48"/>
      <c r="R141" s="115">
        <f>R142+R323+R473+R501</f>
        <v>0</v>
      </c>
      <c r="S141" s="48"/>
      <c r="T141" s="116">
        <f>T142+T323+T473+T501</f>
        <v>0</v>
      </c>
      <c r="AT141" s="15" t="s">
        <v>68</v>
      </c>
      <c r="AU141" s="15" t="s">
        <v>92</v>
      </c>
      <c r="BK141" s="117">
        <f>BK142+BK323+BK473+BK501</f>
        <v>0</v>
      </c>
    </row>
    <row r="142" spans="2:65" s="11" customFormat="1" ht="25.9" customHeight="1">
      <c r="B142" s="118"/>
      <c r="D142" s="119" t="s">
        <v>68</v>
      </c>
      <c r="E142" s="120" t="s">
        <v>130</v>
      </c>
      <c r="F142" s="120" t="s">
        <v>131</v>
      </c>
      <c r="J142" s="121">
        <f>BK142</f>
        <v>0</v>
      </c>
      <c r="L142" s="118"/>
      <c r="M142" s="122"/>
      <c r="N142" s="123"/>
      <c r="O142" s="123"/>
      <c r="P142" s="124">
        <f>P143+P156+P163+P181+P195+P271+P321</f>
        <v>0</v>
      </c>
      <c r="Q142" s="123"/>
      <c r="R142" s="124">
        <f>R143+R156+R163+R181+R195+R271+R321</f>
        <v>0</v>
      </c>
      <c r="S142" s="123"/>
      <c r="T142" s="125">
        <f>T143+T156+T163+T181+T195+T271+T321</f>
        <v>0</v>
      </c>
      <c r="AR142" s="119" t="s">
        <v>77</v>
      </c>
      <c r="AT142" s="126" t="s">
        <v>68</v>
      </c>
      <c r="AU142" s="126" t="s">
        <v>69</v>
      </c>
      <c r="AY142" s="119" t="s">
        <v>132</v>
      </c>
      <c r="BK142" s="127">
        <f>BK143+BK156+BK163+BK181+BK195+BK271+BK321</f>
        <v>0</v>
      </c>
    </row>
    <row r="143" spans="2:65" s="11" customFormat="1" ht="22.9" customHeight="1">
      <c r="B143" s="118"/>
      <c r="D143" s="119" t="s">
        <v>68</v>
      </c>
      <c r="E143" s="128" t="s">
        <v>77</v>
      </c>
      <c r="F143" s="128" t="s">
        <v>133</v>
      </c>
      <c r="J143" s="129">
        <f>BK143</f>
        <v>0</v>
      </c>
      <c r="L143" s="118"/>
      <c r="M143" s="122"/>
      <c r="N143" s="123"/>
      <c r="O143" s="123"/>
      <c r="P143" s="124">
        <f>SUM(P144:P155)</f>
        <v>0</v>
      </c>
      <c r="Q143" s="123"/>
      <c r="R143" s="124">
        <f>SUM(R144:R155)</f>
        <v>0</v>
      </c>
      <c r="S143" s="123"/>
      <c r="T143" s="125">
        <f>SUM(T144:T155)</f>
        <v>0</v>
      </c>
      <c r="AR143" s="119" t="s">
        <v>77</v>
      </c>
      <c r="AT143" s="126" t="s">
        <v>68</v>
      </c>
      <c r="AU143" s="126" t="s">
        <v>77</v>
      </c>
      <c r="AY143" s="119" t="s">
        <v>132</v>
      </c>
      <c r="BK143" s="127">
        <f>SUM(BK144:BK155)</f>
        <v>0</v>
      </c>
    </row>
    <row r="144" spans="2:65" s="1" customFormat="1" ht="24" customHeight="1">
      <c r="B144" s="130"/>
      <c r="C144" s="131" t="s">
        <v>77</v>
      </c>
      <c r="D144" s="131" t="s">
        <v>134</v>
      </c>
      <c r="E144" s="132" t="s">
        <v>135</v>
      </c>
      <c r="F144" s="133" t="s">
        <v>136</v>
      </c>
      <c r="G144" s="134" t="s">
        <v>137</v>
      </c>
      <c r="H144" s="135">
        <v>7.8390000000000004</v>
      </c>
      <c r="I144" s="135">
        <v>0</v>
      </c>
      <c r="J144" s="135">
        <f>ROUND(I144*H144,3)</f>
        <v>0</v>
      </c>
      <c r="K144" s="133" t="s">
        <v>1</v>
      </c>
      <c r="L144" s="27"/>
      <c r="M144" s="136" t="s">
        <v>1</v>
      </c>
      <c r="N144" s="137" t="s">
        <v>35</v>
      </c>
      <c r="O144" s="138">
        <v>0</v>
      </c>
      <c r="P144" s="138">
        <f>O144*H144</f>
        <v>0</v>
      </c>
      <c r="Q144" s="138">
        <v>0</v>
      </c>
      <c r="R144" s="138">
        <f>Q144*H144</f>
        <v>0</v>
      </c>
      <c r="S144" s="138">
        <v>0</v>
      </c>
      <c r="T144" s="139">
        <f>S144*H144</f>
        <v>0</v>
      </c>
      <c r="AR144" s="140" t="s">
        <v>138</v>
      </c>
      <c r="AT144" s="140" t="s">
        <v>134</v>
      </c>
      <c r="AU144" s="140" t="s">
        <v>139</v>
      </c>
      <c r="AY144" s="15" t="s">
        <v>132</v>
      </c>
      <c r="BE144" s="141">
        <f>IF(N144="základná",J144,0)</f>
        <v>0</v>
      </c>
      <c r="BF144" s="141">
        <f>IF(N144="znížená",J144,0)</f>
        <v>0</v>
      </c>
      <c r="BG144" s="141">
        <f>IF(N144="zákl. prenesená",J144,0)</f>
        <v>0</v>
      </c>
      <c r="BH144" s="141">
        <f>IF(N144="zníž. prenesená",J144,0)</f>
        <v>0</v>
      </c>
      <c r="BI144" s="141">
        <f>IF(N144="nulová",J144,0)</f>
        <v>0</v>
      </c>
      <c r="BJ144" s="15" t="s">
        <v>139</v>
      </c>
      <c r="BK144" s="142">
        <f>ROUND(I144*H144,3)</f>
        <v>0</v>
      </c>
      <c r="BL144" s="15" t="s">
        <v>138</v>
      </c>
      <c r="BM144" s="140" t="s">
        <v>139</v>
      </c>
    </row>
    <row r="145" spans="2:65" s="12" customFormat="1">
      <c r="B145" s="143"/>
      <c r="D145" s="144" t="s">
        <v>140</v>
      </c>
      <c r="E145" s="145" t="s">
        <v>1</v>
      </c>
      <c r="F145" s="146" t="s">
        <v>141</v>
      </c>
      <c r="H145" s="147">
        <v>7.8390000000000004</v>
      </c>
      <c r="I145" s="12">
        <v>0</v>
      </c>
      <c r="L145" s="143"/>
      <c r="M145" s="148"/>
      <c r="N145" s="149"/>
      <c r="O145" s="149"/>
      <c r="P145" s="149"/>
      <c r="Q145" s="149"/>
      <c r="R145" s="149"/>
      <c r="S145" s="149"/>
      <c r="T145" s="150"/>
      <c r="AT145" s="145" t="s">
        <v>140</v>
      </c>
      <c r="AU145" s="145" t="s">
        <v>139</v>
      </c>
      <c r="AV145" s="12" t="s">
        <v>139</v>
      </c>
      <c r="AW145" s="12" t="s">
        <v>24</v>
      </c>
      <c r="AX145" s="12" t="s">
        <v>69</v>
      </c>
      <c r="AY145" s="145" t="s">
        <v>132</v>
      </c>
    </row>
    <row r="146" spans="2:65" s="13" customFormat="1">
      <c r="B146" s="151"/>
      <c r="D146" s="144" t="s">
        <v>140</v>
      </c>
      <c r="E146" s="152" t="s">
        <v>1</v>
      </c>
      <c r="F146" s="153" t="s">
        <v>142</v>
      </c>
      <c r="H146" s="154">
        <v>7.8390000000000004</v>
      </c>
      <c r="I146" s="13">
        <v>0</v>
      </c>
      <c r="L146" s="151"/>
      <c r="M146" s="155"/>
      <c r="N146" s="156"/>
      <c r="O146" s="156"/>
      <c r="P146" s="156"/>
      <c r="Q146" s="156"/>
      <c r="R146" s="156"/>
      <c r="S146" s="156"/>
      <c r="T146" s="157"/>
      <c r="AT146" s="152" t="s">
        <v>140</v>
      </c>
      <c r="AU146" s="152" t="s">
        <v>139</v>
      </c>
      <c r="AV146" s="13" t="s">
        <v>138</v>
      </c>
      <c r="AW146" s="13" t="s">
        <v>24</v>
      </c>
      <c r="AX146" s="13" t="s">
        <v>77</v>
      </c>
      <c r="AY146" s="152" t="s">
        <v>132</v>
      </c>
    </row>
    <row r="147" spans="2:65" s="1" customFormat="1" ht="36" customHeight="1">
      <c r="B147" s="130"/>
      <c r="C147" s="131" t="s">
        <v>139</v>
      </c>
      <c r="D147" s="131" t="s">
        <v>134</v>
      </c>
      <c r="E147" s="132" t="s">
        <v>143</v>
      </c>
      <c r="F147" s="133" t="s">
        <v>144</v>
      </c>
      <c r="G147" s="134" t="s">
        <v>137</v>
      </c>
      <c r="H147" s="135">
        <v>7.8390000000000004</v>
      </c>
      <c r="I147" s="135">
        <v>0</v>
      </c>
      <c r="J147" s="135">
        <f>ROUND(I147*H147,3)</f>
        <v>0</v>
      </c>
      <c r="K147" s="133" t="s">
        <v>1</v>
      </c>
      <c r="L147" s="27"/>
      <c r="M147" s="136" t="s">
        <v>1</v>
      </c>
      <c r="N147" s="137" t="s">
        <v>35</v>
      </c>
      <c r="O147" s="138">
        <v>0</v>
      </c>
      <c r="P147" s="138">
        <f>O147*H147</f>
        <v>0</v>
      </c>
      <c r="Q147" s="138">
        <v>0</v>
      </c>
      <c r="R147" s="138">
        <f>Q147*H147</f>
        <v>0</v>
      </c>
      <c r="S147" s="138">
        <v>0</v>
      </c>
      <c r="T147" s="139">
        <f>S147*H147</f>
        <v>0</v>
      </c>
      <c r="AR147" s="140" t="s">
        <v>138</v>
      </c>
      <c r="AT147" s="140" t="s">
        <v>134</v>
      </c>
      <c r="AU147" s="140" t="s">
        <v>139</v>
      </c>
      <c r="AY147" s="15" t="s">
        <v>132</v>
      </c>
      <c r="BE147" s="141">
        <f>IF(N147="základná",J147,0)</f>
        <v>0</v>
      </c>
      <c r="BF147" s="141">
        <f>IF(N147="znížená",J147,0)</f>
        <v>0</v>
      </c>
      <c r="BG147" s="141">
        <f>IF(N147="zákl. prenesená",J147,0)</f>
        <v>0</v>
      </c>
      <c r="BH147" s="141">
        <f>IF(N147="zníž. prenesená",J147,0)</f>
        <v>0</v>
      </c>
      <c r="BI147" s="141">
        <f>IF(N147="nulová",J147,0)</f>
        <v>0</v>
      </c>
      <c r="BJ147" s="15" t="s">
        <v>139</v>
      </c>
      <c r="BK147" s="142">
        <f>ROUND(I147*H147,3)</f>
        <v>0</v>
      </c>
      <c r="BL147" s="15" t="s">
        <v>138</v>
      </c>
      <c r="BM147" s="140" t="s">
        <v>138</v>
      </c>
    </row>
    <row r="148" spans="2:65" s="12" customFormat="1">
      <c r="B148" s="143"/>
      <c r="D148" s="144" t="s">
        <v>140</v>
      </c>
      <c r="E148" s="145" t="s">
        <v>1</v>
      </c>
      <c r="F148" s="146" t="s">
        <v>145</v>
      </c>
      <c r="H148" s="147">
        <v>7.8390000000000004</v>
      </c>
      <c r="I148" s="12">
        <v>0</v>
      </c>
      <c r="L148" s="143"/>
      <c r="M148" s="148"/>
      <c r="N148" s="149"/>
      <c r="O148" s="149"/>
      <c r="P148" s="149"/>
      <c r="Q148" s="149"/>
      <c r="R148" s="149"/>
      <c r="S148" s="149"/>
      <c r="T148" s="150"/>
      <c r="AT148" s="145" t="s">
        <v>140</v>
      </c>
      <c r="AU148" s="145" t="s">
        <v>139</v>
      </c>
      <c r="AV148" s="12" t="s">
        <v>139</v>
      </c>
      <c r="AW148" s="12" t="s">
        <v>24</v>
      </c>
      <c r="AX148" s="12" t="s">
        <v>69</v>
      </c>
      <c r="AY148" s="145" t="s">
        <v>132</v>
      </c>
    </row>
    <row r="149" spans="2:65" s="13" customFormat="1">
      <c r="B149" s="151"/>
      <c r="D149" s="144" t="s">
        <v>140</v>
      </c>
      <c r="E149" s="152" t="s">
        <v>1</v>
      </c>
      <c r="F149" s="153" t="s">
        <v>142</v>
      </c>
      <c r="H149" s="154">
        <v>7.8390000000000004</v>
      </c>
      <c r="I149" s="13">
        <v>0</v>
      </c>
      <c r="L149" s="151"/>
      <c r="M149" s="155"/>
      <c r="N149" s="156"/>
      <c r="O149" s="156"/>
      <c r="P149" s="156"/>
      <c r="Q149" s="156"/>
      <c r="R149" s="156"/>
      <c r="S149" s="156"/>
      <c r="T149" s="157"/>
      <c r="AT149" s="152" t="s">
        <v>140</v>
      </c>
      <c r="AU149" s="152" t="s">
        <v>139</v>
      </c>
      <c r="AV149" s="13" t="s">
        <v>138</v>
      </c>
      <c r="AW149" s="13" t="s">
        <v>24</v>
      </c>
      <c r="AX149" s="13" t="s">
        <v>77</v>
      </c>
      <c r="AY149" s="152" t="s">
        <v>132</v>
      </c>
    </row>
    <row r="150" spans="2:65" s="1" customFormat="1" ht="16.5" customHeight="1">
      <c r="B150" s="130"/>
      <c r="C150" s="131" t="s">
        <v>146</v>
      </c>
      <c r="D150" s="131" t="s">
        <v>134</v>
      </c>
      <c r="E150" s="132" t="s">
        <v>147</v>
      </c>
      <c r="F150" s="133" t="s">
        <v>148</v>
      </c>
      <c r="G150" s="134" t="s">
        <v>137</v>
      </c>
      <c r="H150" s="135">
        <v>7.8390000000000004</v>
      </c>
      <c r="I150" s="135">
        <v>0</v>
      </c>
      <c r="J150" s="135">
        <f>ROUND(I150*H150,3)</f>
        <v>0</v>
      </c>
      <c r="K150" s="133" t="s">
        <v>1</v>
      </c>
      <c r="L150" s="27"/>
      <c r="M150" s="136" t="s">
        <v>1</v>
      </c>
      <c r="N150" s="137" t="s">
        <v>35</v>
      </c>
      <c r="O150" s="138">
        <v>0</v>
      </c>
      <c r="P150" s="138">
        <f>O150*H150</f>
        <v>0</v>
      </c>
      <c r="Q150" s="138">
        <v>0</v>
      </c>
      <c r="R150" s="138">
        <f>Q150*H150</f>
        <v>0</v>
      </c>
      <c r="S150" s="138">
        <v>0</v>
      </c>
      <c r="T150" s="139">
        <f>S150*H150</f>
        <v>0</v>
      </c>
      <c r="AR150" s="140" t="s">
        <v>138</v>
      </c>
      <c r="AT150" s="140" t="s">
        <v>134</v>
      </c>
      <c r="AU150" s="140" t="s">
        <v>139</v>
      </c>
      <c r="AY150" s="15" t="s">
        <v>132</v>
      </c>
      <c r="BE150" s="141">
        <f>IF(N150="základná",J150,0)</f>
        <v>0</v>
      </c>
      <c r="BF150" s="141">
        <f>IF(N150="znížená",J150,0)</f>
        <v>0</v>
      </c>
      <c r="BG150" s="141">
        <f>IF(N150="zákl. prenesená",J150,0)</f>
        <v>0</v>
      </c>
      <c r="BH150" s="141">
        <f>IF(N150="zníž. prenesená",J150,0)</f>
        <v>0</v>
      </c>
      <c r="BI150" s="141">
        <f>IF(N150="nulová",J150,0)</f>
        <v>0</v>
      </c>
      <c r="BJ150" s="15" t="s">
        <v>139</v>
      </c>
      <c r="BK150" s="142">
        <f>ROUND(I150*H150,3)</f>
        <v>0</v>
      </c>
      <c r="BL150" s="15" t="s">
        <v>138</v>
      </c>
      <c r="BM150" s="140" t="s">
        <v>149</v>
      </c>
    </row>
    <row r="151" spans="2:65" s="12" customFormat="1">
      <c r="B151" s="143"/>
      <c r="D151" s="144" t="s">
        <v>140</v>
      </c>
      <c r="E151" s="145" t="s">
        <v>1</v>
      </c>
      <c r="F151" s="146" t="s">
        <v>145</v>
      </c>
      <c r="H151" s="147">
        <v>7.8390000000000004</v>
      </c>
      <c r="I151" s="12">
        <v>0</v>
      </c>
      <c r="L151" s="143"/>
      <c r="M151" s="148"/>
      <c r="N151" s="149"/>
      <c r="O151" s="149"/>
      <c r="P151" s="149"/>
      <c r="Q151" s="149"/>
      <c r="R151" s="149"/>
      <c r="S151" s="149"/>
      <c r="T151" s="150"/>
      <c r="AT151" s="145" t="s">
        <v>140</v>
      </c>
      <c r="AU151" s="145" t="s">
        <v>139</v>
      </c>
      <c r="AV151" s="12" t="s">
        <v>139</v>
      </c>
      <c r="AW151" s="12" t="s">
        <v>24</v>
      </c>
      <c r="AX151" s="12" t="s">
        <v>69</v>
      </c>
      <c r="AY151" s="145" t="s">
        <v>132</v>
      </c>
    </row>
    <row r="152" spans="2:65" s="13" customFormat="1">
      <c r="B152" s="151"/>
      <c r="D152" s="144" t="s">
        <v>140</v>
      </c>
      <c r="E152" s="152" t="s">
        <v>1</v>
      </c>
      <c r="F152" s="153" t="s">
        <v>142</v>
      </c>
      <c r="H152" s="154">
        <v>7.8390000000000004</v>
      </c>
      <c r="I152" s="13">
        <v>0</v>
      </c>
      <c r="L152" s="151"/>
      <c r="M152" s="155"/>
      <c r="N152" s="156"/>
      <c r="O152" s="156"/>
      <c r="P152" s="156"/>
      <c r="Q152" s="156"/>
      <c r="R152" s="156"/>
      <c r="S152" s="156"/>
      <c r="T152" s="157"/>
      <c r="AT152" s="152" t="s">
        <v>140</v>
      </c>
      <c r="AU152" s="152" t="s">
        <v>139</v>
      </c>
      <c r="AV152" s="13" t="s">
        <v>138</v>
      </c>
      <c r="AW152" s="13" t="s">
        <v>24</v>
      </c>
      <c r="AX152" s="13" t="s">
        <v>77</v>
      </c>
      <c r="AY152" s="152" t="s">
        <v>132</v>
      </c>
    </row>
    <row r="153" spans="2:65" s="1" customFormat="1" ht="16.5" customHeight="1">
      <c r="B153" s="130"/>
      <c r="C153" s="131" t="s">
        <v>138</v>
      </c>
      <c r="D153" s="131" t="s">
        <v>134</v>
      </c>
      <c r="E153" s="132" t="s">
        <v>150</v>
      </c>
      <c r="F153" s="133" t="s">
        <v>151</v>
      </c>
      <c r="G153" s="134" t="s">
        <v>137</v>
      </c>
      <c r="H153" s="135">
        <v>7.8390000000000004</v>
      </c>
      <c r="I153" s="135">
        <v>0</v>
      </c>
      <c r="J153" s="135">
        <f>ROUND(I153*H153,3)</f>
        <v>0</v>
      </c>
      <c r="K153" s="133" t="s">
        <v>1</v>
      </c>
      <c r="L153" s="27"/>
      <c r="M153" s="136" t="s">
        <v>1</v>
      </c>
      <c r="N153" s="137" t="s">
        <v>35</v>
      </c>
      <c r="O153" s="138">
        <v>0</v>
      </c>
      <c r="P153" s="138">
        <f>O153*H153</f>
        <v>0</v>
      </c>
      <c r="Q153" s="138">
        <v>0</v>
      </c>
      <c r="R153" s="138">
        <f>Q153*H153</f>
        <v>0</v>
      </c>
      <c r="S153" s="138">
        <v>0</v>
      </c>
      <c r="T153" s="139">
        <f>S153*H153</f>
        <v>0</v>
      </c>
      <c r="AR153" s="140" t="s">
        <v>138</v>
      </c>
      <c r="AT153" s="140" t="s">
        <v>134</v>
      </c>
      <c r="AU153" s="140" t="s">
        <v>139</v>
      </c>
      <c r="AY153" s="15" t="s">
        <v>132</v>
      </c>
      <c r="BE153" s="141">
        <f>IF(N153="základná",J153,0)</f>
        <v>0</v>
      </c>
      <c r="BF153" s="141">
        <f>IF(N153="znížená",J153,0)</f>
        <v>0</v>
      </c>
      <c r="BG153" s="141">
        <f>IF(N153="zákl. prenesená",J153,0)</f>
        <v>0</v>
      </c>
      <c r="BH153" s="141">
        <f>IF(N153="zníž. prenesená",J153,0)</f>
        <v>0</v>
      </c>
      <c r="BI153" s="141">
        <f>IF(N153="nulová",J153,0)</f>
        <v>0</v>
      </c>
      <c r="BJ153" s="15" t="s">
        <v>139</v>
      </c>
      <c r="BK153" s="142">
        <f>ROUND(I153*H153,3)</f>
        <v>0</v>
      </c>
      <c r="BL153" s="15" t="s">
        <v>138</v>
      </c>
      <c r="BM153" s="140" t="s">
        <v>152</v>
      </c>
    </row>
    <row r="154" spans="2:65" s="12" customFormat="1">
      <c r="B154" s="143"/>
      <c r="D154" s="144" t="s">
        <v>140</v>
      </c>
      <c r="E154" s="145" t="s">
        <v>1</v>
      </c>
      <c r="F154" s="146" t="s">
        <v>145</v>
      </c>
      <c r="H154" s="147">
        <v>7.8390000000000004</v>
      </c>
      <c r="I154" s="12">
        <v>0</v>
      </c>
      <c r="L154" s="143"/>
      <c r="M154" s="148"/>
      <c r="N154" s="149"/>
      <c r="O154" s="149"/>
      <c r="P154" s="149"/>
      <c r="Q154" s="149"/>
      <c r="R154" s="149"/>
      <c r="S154" s="149"/>
      <c r="T154" s="150"/>
      <c r="AT154" s="145" t="s">
        <v>140</v>
      </c>
      <c r="AU154" s="145" t="s">
        <v>139</v>
      </c>
      <c r="AV154" s="12" t="s">
        <v>139</v>
      </c>
      <c r="AW154" s="12" t="s">
        <v>24</v>
      </c>
      <c r="AX154" s="12" t="s">
        <v>69</v>
      </c>
      <c r="AY154" s="145" t="s">
        <v>132</v>
      </c>
    </row>
    <row r="155" spans="2:65" s="13" customFormat="1">
      <c r="B155" s="151"/>
      <c r="D155" s="144" t="s">
        <v>140</v>
      </c>
      <c r="E155" s="152" t="s">
        <v>1</v>
      </c>
      <c r="F155" s="153" t="s">
        <v>142</v>
      </c>
      <c r="H155" s="154">
        <v>7.8390000000000004</v>
      </c>
      <c r="I155" s="13">
        <v>0</v>
      </c>
      <c r="L155" s="151"/>
      <c r="M155" s="155"/>
      <c r="N155" s="156"/>
      <c r="O155" s="156"/>
      <c r="P155" s="156"/>
      <c r="Q155" s="156"/>
      <c r="R155" s="156"/>
      <c r="S155" s="156"/>
      <c r="T155" s="157"/>
      <c r="AT155" s="152" t="s">
        <v>140</v>
      </c>
      <c r="AU155" s="152" t="s">
        <v>139</v>
      </c>
      <c r="AV155" s="13" t="s">
        <v>138</v>
      </c>
      <c r="AW155" s="13" t="s">
        <v>24</v>
      </c>
      <c r="AX155" s="13" t="s">
        <v>77</v>
      </c>
      <c r="AY155" s="152" t="s">
        <v>132</v>
      </c>
    </row>
    <row r="156" spans="2:65" s="11" customFormat="1" ht="22.9" customHeight="1">
      <c r="B156" s="118"/>
      <c r="D156" s="119" t="s">
        <v>68</v>
      </c>
      <c r="E156" s="128" t="s">
        <v>139</v>
      </c>
      <c r="F156" s="128" t="s">
        <v>153</v>
      </c>
      <c r="I156" s="11">
        <v>0</v>
      </c>
      <c r="J156" s="129">
        <f>BK156</f>
        <v>0</v>
      </c>
      <c r="L156" s="118"/>
      <c r="M156" s="122"/>
      <c r="N156" s="123"/>
      <c r="O156" s="123"/>
      <c r="P156" s="124">
        <f>SUM(P157:P162)</f>
        <v>0</v>
      </c>
      <c r="Q156" s="123"/>
      <c r="R156" s="124">
        <f>SUM(R157:R162)</f>
        <v>0</v>
      </c>
      <c r="S156" s="123"/>
      <c r="T156" s="125">
        <f>SUM(T157:T162)</f>
        <v>0</v>
      </c>
      <c r="AR156" s="119" t="s">
        <v>77</v>
      </c>
      <c r="AT156" s="126" t="s">
        <v>68</v>
      </c>
      <c r="AU156" s="126" t="s">
        <v>77</v>
      </c>
      <c r="AY156" s="119" t="s">
        <v>132</v>
      </c>
      <c r="BK156" s="127">
        <f>SUM(BK157:BK162)</f>
        <v>0</v>
      </c>
    </row>
    <row r="157" spans="2:65" s="1" customFormat="1" ht="16.5" customHeight="1">
      <c r="B157" s="130"/>
      <c r="C157" s="131" t="s">
        <v>154</v>
      </c>
      <c r="D157" s="131" t="s">
        <v>134</v>
      </c>
      <c r="E157" s="132" t="s">
        <v>155</v>
      </c>
      <c r="F157" s="133" t="s">
        <v>156</v>
      </c>
      <c r="G157" s="134" t="s">
        <v>157</v>
      </c>
      <c r="H157" s="135">
        <v>52</v>
      </c>
      <c r="I157" s="135">
        <v>0</v>
      </c>
      <c r="J157" s="135">
        <f>ROUND(I157*H157,3)</f>
        <v>0</v>
      </c>
      <c r="K157" s="133" t="s">
        <v>1</v>
      </c>
      <c r="L157" s="27"/>
      <c r="M157" s="136" t="s">
        <v>1</v>
      </c>
      <c r="N157" s="137" t="s">
        <v>35</v>
      </c>
      <c r="O157" s="138">
        <v>0</v>
      </c>
      <c r="P157" s="138">
        <f>O157*H157</f>
        <v>0</v>
      </c>
      <c r="Q157" s="138">
        <v>0</v>
      </c>
      <c r="R157" s="138">
        <f>Q157*H157</f>
        <v>0</v>
      </c>
      <c r="S157" s="138">
        <v>0</v>
      </c>
      <c r="T157" s="139">
        <f>S157*H157</f>
        <v>0</v>
      </c>
      <c r="AR157" s="140" t="s">
        <v>138</v>
      </c>
      <c r="AT157" s="140" t="s">
        <v>134</v>
      </c>
      <c r="AU157" s="140" t="s">
        <v>139</v>
      </c>
      <c r="AY157" s="15" t="s">
        <v>132</v>
      </c>
      <c r="BE157" s="141">
        <f>IF(N157="základná",J157,0)</f>
        <v>0</v>
      </c>
      <c r="BF157" s="141">
        <f>IF(N157="znížená",J157,0)</f>
        <v>0</v>
      </c>
      <c r="BG157" s="141">
        <f>IF(N157="zákl. prenesená",J157,0)</f>
        <v>0</v>
      </c>
      <c r="BH157" s="141">
        <f>IF(N157="zníž. prenesená",J157,0)</f>
        <v>0</v>
      </c>
      <c r="BI157" s="141">
        <f>IF(N157="nulová",J157,0)</f>
        <v>0</v>
      </c>
      <c r="BJ157" s="15" t="s">
        <v>139</v>
      </c>
      <c r="BK157" s="142">
        <f>ROUND(I157*H157,3)</f>
        <v>0</v>
      </c>
      <c r="BL157" s="15" t="s">
        <v>138</v>
      </c>
      <c r="BM157" s="140" t="s">
        <v>158</v>
      </c>
    </row>
    <row r="158" spans="2:65" s="12" customFormat="1">
      <c r="B158" s="143"/>
      <c r="D158" s="144" t="s">
        <v>140</v>
      </c>
      <c r="E158" s="145" t="s">
        <v>1</v>
      </c>
      <c r="F158" s="146" t="s">
        <v>159</v>
      </c>
      <c r="H158" s="147">
        <v>52</v>
      </c>
      <c r="I158" s="12">
        <v>0</v>
      </c>
      <c r="L158" s="143"/>
      <c r="M158" s="148"/>
      <c r="N158" s="149"/>
      <c r="O158" s="149"/>
      <c r="P158" s="149"/>
      <c r="Q158" s="149"/>
      <c r="R158" s="149"/>
      <c r="S158" s="149"/>
      <c r="T158" s="150"/>
      <c r="AT158" s="145" t="s">
        <v>140</v>
      </c>
      <c r="AU158" s="145" t="s">
        <v>139</v>
      </c>
      <c r="AV158" s="12" t="s">
        <v>139</v>
      </c>
      <c r="AW158" s="12" t="s">
        <v>24</v>
      </c>
      <c r="AX158" s="12" t="s">
        <v>69</v>
      </c>
      <c r="AY158" s="145" t="s">
        <v>132</v>
      </c>
    </row>
    <row r="159" spans="2:65" s="13" customFormat="1">
      <c r="B159" s="151"/>
      <c r="D159" s="144" t="s">
        <v>140</v>
      </c>
      <c r="E159" s="152" t="s">
        <v>1</v>
      </c>
      <c r="F159" s="153" t="s">
        <v>142</v>
      </c>
      <c r="H159" s="154">
        <v>52</v>
      </c>
      <c r="I159" s="13">
        <v>0</v>
      </c>
      <c r="L159" s="151"/>
      <c r="M159" s="155"/>
      <c r="N159" s="156"/>
      <c r="O159" s="156"/>
      <c r="P159" s="156"/>
      <c r="Q159" s="156"/>
      <c r="R159" s="156"/>
      <c r="S159" s="156"/>
      <c r="T159" s="157"/>
      <c r="AT159" s="152" t="s">
        <v>140</v>
      </c>
      <c r="AU159" s="152" t="s">
        <v>139</v>
      </c>
      <c r="AV159" s="13" t="s">
        <v>138</v>
      </c>
      <c r="AW159" s="13" t="s">
        <v>24</v>
      </c>
      <c r="AX159" s="13" t="s">
        <v>77</v>
      </c>
      <c r="AY159" s="152" t="s">
        <v>132</v>
      </c>
    </row>
    <row r="160" spans="2:65" s="1" customFormat="1" ht="16.5" customHeight="1">
      <c r="B160" s="130"/>
      <c r="C160" s="131" t="s">
        <v>149</v>
      </c>
      <c r="D160" s="131" t="s">
        <v>134</v>
      </c>
      <c r="E160" s="132" t="s">
        <v>160</v>
      </c>
      <c r="F160" s="133" t="s">
        <v>161</v>
      </c>
      <c r="G160" s="134" t="s">
        <v>157</v>
      </c>
      <c r="H160" s="135">
        <v>52</v>
      </c>
      <c r="I160" s="135">
        <v>0</v>
      </c>
      <c r="J160" s="135">
        <f>ROUND(I160*H160,3)</f>
        <v>0</v>
      </c>
      <c r="K160" s="133" t="s">
        <v>1</v>
      </c>
      <c r="L160" s="27"/>
      <c r="M160" s="136" t="s">
        <v>1</v>
      </c>
      <c r="N160" s="137" t="s">
        <v>35</v>
      </c>
      <c r="O160" s="138">
        <v>0</v>
      </c>
      <c r="P160" s="138">
        <f>O160*H160</f>
        <v>0</v>
      </c>
      <c r="Q160" s="138">
        <v>0</v>
      </c>
      <c r="R160" s="138">
        <f>Q160*H160</f>
        <v>0</v>
      </c>
      <c r="S160" s="138">
        <v>0</v>
      </c>
      <c r="T160" s="139">
        <f>S160*H160</f>
        <v>0</v>
      </c>
      <c r="AR160" s="140" t="s">
        <v>138</v>
      </c>
      <c r="AT160" s="140" t="s">
        <v>134</v>
      </c>
      <c r="AU160" s="140" t="s">
        <v>139</v>
      </c>
      <c r="AY160" s="15" t="s">
        <v>132</v>
      </c>
      <c r="BE160" s="141">
        <f>IF(N160="základná",J160,0)</f>
        <v>0</v>
      </c>
      <c r="BF160" s="141">
        <f>IF(N160="znížená",J160,0)</f>
        <v>0</v>
      </c>
      <c r="BG160" s="141">
        <f>IF(N160="zákl. prenesená",J160,0)</f>
        <v>0</v>
      </c>
      <c r="BH160" s="141">
        <f>IF(N160="zníž. prenesená",J160,0)</f>
        <v>0</v>
      </c>
      <c r="BI160" s="141">
        <f>IF(N160="nulová",J160,0)</f>
        <v>0</v>
      </c>
      <c r="BJ160" s="15" t="s">
        <v>139</v>
      </c>
      <c r="BK160" s="142">
        <f>ROUND(I160*H160,3)</f>
        <v>0</v>
      </c>
      <c r="BL160" s="15" t="s">
        <v>138</v>
      </c>
      <c r="BM160" s="140" t="s">
        <v>162</v>
      </c>
    </row>
    <row r="161" spans="2:65" s="12" customFormat="1">
      <c r="B161" s="143"/>
      <c r="D161" s="144" t="s">
        <v>140</v>
      </c>
      <c r="E161" s="145" t="s">
        <v>1</v>
      </c>
      <c r="F161" s="146" t="s">
        <v>159</v>
      </c>
      <c r="H161" s="147">
        <v>52</v>
      </c>
      <c r="I161" s="12">
        <v>0</v>
      </c>
      <c r="L161" s="143"/>
      <c r="M161" s="148"/>
      <c r="N161" s="149"/>
      <c r="O161" s="149"/>
      <c r="P161" s="149"/>
      <c r="Q161" s="149"/>
      <c r="R161" s="149"/>
      <c r="S161" s="149"/>
      <c r="T161" s="150"/>
      <c r="AT161" s="145" t="s">
        <v>140</v>
      </c>
      <c r="AU161" s="145" t="s">
        <v>139</v>
      </c>
      <c r="AV161" s="12" t="s">
        <v>139</v>
      </c>
      <c r="AW161" s="12" t="s">
        <v>24</v>
      </c>
      <c r="AX161" s="12" t="s">
        <v>69</v>
      </c>
      <c r="AY161" s="145" t="s">
        <v>132</v>
      </c>
    </row>
    <row r="162" spans="2:65" s="13" customFormat="1">
      <c r="B162" s="151"/>
      <c r="D162" s="144" t="s">
        <v>140</v>
      </c>
      <c r="E162" s="152" t="s">
        <v>1</v>
      </c>
      <c r="F162" s="153" t="s">
        <v>142</v>
      </c>
      <c r="H162" s="154">
        <v>52</v>
      </c>
      <c r="I162" s="13">
        <v>0</v>
      </c>
      <c r="L162" s="151"/>
      <c r="M162" s="155"/>
      <c r="N162" s="156"/>
      <c r="O162" s="156"/>
      <c r="P162" s="156"/>
      <c r="Q162" s="156"/>
      <c r="R162" s="156"/>
      <c r="S162" s="156"/>
      <c r="T162" s="157"/>
      <c r="AT162" s="152" t="s">
        <v>140</v>
      </c>
      <c r="AU162" s="152" t="s">
        <v>139</v>
      </c>
      <c r="AV162" s="13" t="s">
        <v>138</v>
      </c>
      <c r="AW162" s="13" t="s">
        <v>24</v>
      </c>
      <c r="AX162" s="13" t="s">
        <v>77</v>
      </c>
      <c r="AY162" s="152" t="s">
        <v>132</v>
      </c>
    </row>
    <row r="163" spans="2:65" s="11" customFormat="1" ht="22.9" customHeight="1">
      <c r="B163" s="118"/>
      <c r="D163" s="119" t="s">
        <v>68</v>
      </c>
      <c r="E163" s="128" t="s">
        <v>146</v>
      </c>
      <c r="F163" s="128" t="s">
        <v>163</v>
      </c>
      <c r="I163" s="11">
        <v>0</v>
      </c>
      <c r="J163" s="129">
        <f>BK163</f>
        <v>0</v>
      </c>
      <c r="L163" s="118"/>
      <c r="M163" s="122"/>
      <c r="N163" s="123"/>
      <c r="O163" s="123"/>
      <c r="P163" s="124">
        <f>SUM(P164:P180)</f>
        <v>0</v>
      </c>
      <c r="Q163" s="123"/>
      <c r="R163" s="124">
        <f>SUM(R164:R180)</f>
        <v>0</v>
      </c>
      <c r="S163" s="123"/>
      <c r="T163" s="125">
        <f>SUM(T164:T180)</f>
        <v>0</v>
      </c>
      <c r="AR163" s="119" t="s">
        <v>77</v>
      </c>
      <c r="AT163" s="126" t="s">
        <v>68</v>
      </c>
      <c r="AU163" s="126" t="s">
        <v>77</v>
      </c>
      <c r="AY163" s="119" t="s">
        <v>132</v>
      </c>
      <c r="BK163" s="127">
        <f>SUM(BK164:BK180)</f>
        <v>0</v>
      </c>
    </row>
    <row r="164" spans="2:65" s="1" customFormat="1" ht="24" customHeight="1">
      <c r="B164" s="130"/>
      <c r="C164" s="131" t="s">
        <v>164</v>
      </c>
      <c r="D164" s="131" t="s">
        <v>134</v>
      </c>
      <c r="E164" s="132" t="s">
        <v>165</v>
      </c>
      <c r="F164" s="133" t="s">
        <v>166</v>
      </c>
      <c r="G164" s="134" t="s">
        <v>137</v>
      </c>
      <c r="H164" s="135">
        <v>0.26300000000000001</v>
      </c>
      <c r="I164" s="135">
        <v>0</v>
      </c>
      <c r="J164" s="135">
        <f>ROUND(I164*H164,3)</f>
        <v>0</v>
      </c>
      <c r="K164" s="133" t="s">
        <v>1</v>
      </c>
      <c r="L164" s="27"/>
      <c r="M164" s="136" t="s">
        <v>1</v>
      </c>
      <c r="N164" s="137" t="s">
        <v>35</v>
      </c>
      <c r="O164" s="138">
        <v>0</v>
      </c>
      <c r="P164" s="138">
        <f>O164*H164</f>
        <v>0</v>
      </c>
      <c r="Q164" s="138">
        <v>0</v>
      </c>
      <c r="R164" s="138">
        <f>Q164*H164</f>
        <v>0</v>
      </c>
      <c r="S164" s="138">
        <v>0</v>
      </c>
      <c r="T164" s="139">
        <f>S164*H164</f>
        <v>0</v>
      </c>
      <c r="AR164" s="140" t="s">
        <v>138</v>
      </c>
      <c r="AT164" s="140" t="s">
        <v>134</v>
      </c>
      <c r="AU164" s="140" t="s">
        <v>139</v>
      </c>
      <c r="AY164" s="15" t="s">
        <v>132</v>
      </c>
      <c r="BE164" s="141">
        <f>IF(N164="základná",J164,0)</f>
        <v>0</v>
      </c>
      <c r="BF164" s="141">
        <f>IF(N164="znížená",J164,0)</f>
        <v>0</v>
      </c>
      <c r="BG164" s="141">
        <f>IF(N164="zákl. prenesená",J164,0)</f>
        <v>0</v>
      </c>
      <c r="BH164" s="141">
        <f>IF(N164="zníž. prenesená",J164,0)</f>
        <v>0</v>
      </c>
      <c r="BI164" s="141">
        <f>IF(N164="nulová",J164,0)</f>
        <v>0</v>
      </c>
      <c r="BJ164" s="15" t="s">
        <v>139</v>
      </c>
      <c r="BK164" s="142">
        <f>ROUND(I164*H164,3)</f>
        <v>0</v>
      </c>
      <c r="BL164" s="15" t="s">
        <v>138</v>
      </c>
      <c r="BM164" s="140" t="s">
        <v>167</v>
      </c>
    </row>
    <row r="165" spans="2:65" s="12" customFormat="1">
      <c r="B165" s="143"/>
      <c r="D165" s="144" t="s">
        <v>140</v>
      </c>
      <c r="E165" s="145" t="s">
        <v>1</v>
      </c>
      <c r="F165" s="146" t="s">
        <v>168</v>
      </c>
      <c r="H165" s="147">
        <v>0.26300000000000001</v>
      </c>
      <c r="I165" s="12">
        <v>0</v>
      </c>
      <c r="L165" s="143"/>
      <c r="M165" s="148"/>
      <c r="N165" s="149"/>
      <c r="O165" s="149"/>
      <c r="P165" s="149"/>
      <c r="Q165" s="149"/>
      <c r="R165" s="149"/>
      <c r="S165" s="149"/>
      <c r="T165" s="150"/>
      <c r="AT165" s="145" t="s">
        <v>140</v>
      </c>
      <c r="AU165" s="145" t="s">
        <v>139</v>
      </c>
      <c r="AV165" s="12" t="s">
        <v>139</v>
      </c>
      <c r="AW165" s="12" t="s">
        <v>24</v>
      </c>
      <c r="AX165" s="12" t="s">
        <v>69</v>
      </c>
      <c r="AY165" s="145" t="s">
        <v>132</v>
      </c>
    </row>
    <row r="166" spans="2:65" s="13" customFormat="1">
      <c r="B166" s="151"/>
      <c r="D166" s="144" t="s">
        <v>140</v>
      </c>
      <c r="E166" s="152" t="s">
        <v>1</v>
      </c>
      <c r="F166" s="153" t="s">
        <v>142</v>
      </c>
      <c r="H166" s="154">
        <v>0.26300000000000001</v>
      </c>
      <c r="I166" s="13">
        <v>0</v>
      </c>
      <c r="L166" s="151"/>
      <c r="M166" s="155"/>
      <c r="N166" s="156"/>
      <c r="O166" s="156"/>
      <c r="P166" s="156"/>
      <c r="Q166" s="156"/>
      <c r="R166" s="156"/>
      <c r="S166" s="156"/>
      <c r="T166" s="157"/>
      <c r="AT166" s="152" t="s">
        <v>140</v>
      </c>
      <c r="AU166" s="152" t="s">
        <v>139</v>
      </c>
      <c r="AV166" s="13" t="s">
        <v>138</v>
      </c>
      <c r="AW166" s="13" t="s">
        <v>24</v>
      </c>
      <c r="AX166" s="13" t="s">
        <v>77</v>
      </c>
      <c r="AY166" s="152" t="s">
        <v>132</v>
      </c>
    </row>
    <row r="167" spans="2:65" s="1" customFormat="1" ht="24" customHeight="1">
      <c r="B167" s="130"/>
      <c r="C167" s="131" t="s">
        <v>152</v>
      </c>
      <c r="D167" s="131" t="s">
        <v>134</v>
      </c>
      <c r="E167" s="132" t="s">
        <v>169</v>
      </c>
      <c r="F167" s="133" t="s">
        <v>170</v>
      </c>
      <c r="G167" s="134" t="s">
        <v>171</v>
      </c>
      <c r="H167" s="135">
        <v>2</v>
      </c>
      <c r="I167" s="135">
        <v>0</v>
      </c>
      <c r="J167" s="135">
        <f>ROUND(I167*H167,3)</f>
        <v>0</v>
      </c>
      <c r="K167" s="133" t="s">
        <v>1</v>
      </c>
      <c r="L167" s="27"/>
      <c r="M167" s="136" t="s">
        <v>1</v>
      </c>
      <c r="N167" s="137" t="s">
        <v>35</v>
      </c>
      <c r="O167" s="138">
        <v>0</v>
      </c>
      <c r="P167" s="138">
        <f>O167*H167</f>
        <v>0</v>
      </c>
      <c r="Q167" s="138">
        <v>0</v>
      </c>
      <c r="R167" s="138">
        <f>Q167*H167</f>
        <v>0</v>
      </c>
      <c r="S167" s="138">
        <v>0</v>
      </c>
      <c r="T167" s="139">
        <f>S167*H167</f>
        <v>0</v>
      </c>
      <c r="AR167" s="140" t="s">
        <v>138</v>
      </c>
      <c r="AT167" s="140" t="s">
        <v>134</v>
      </c>
      <c r="AU167" s="140" t="s">
        <v>139</v>
      </c>
      <c r="AY167" s="15" t="s">
        <v>132</v>
      </c>
      <c r="BE167" s="141">
        <f>IF(N167="základná",J167,0)</f>
        <v>0</v>
      </c>
      <c r="BF167" s="141">
        <f>IF(N167="znížená",J167,0)</f>
        <v>0</v>
      </c>
      <c r="BG167" s="141">
        <f>IF(N167="zákl. prenesená",J167,0)</f>
        <v>0</v>
      </c>
      <c r="BH167" s="141">
        <f>IF(N167="zníž. prenesená",J167,0)</f>
        <v>0</v>
      </c>
      <c r="BI167" s="141">
        <f>IF(N167="nulová",J167,0)</f>
        <v>0</v>
      </c>
      <c r="BJ167" s="15" t="s">
        <v>139</v>
      </c>
      <c r="BK167" s="142">
        <f>ROUND(I167*H167,3)</f>
        <v>0</v>
      </c>
      <c r="BL167" s="15" t="s">
        <v>138</v>
      </c>
      <c r="BM167" s="140" t="s">
        <v>172</v>
      </c>
    </row>
    <row r="168" spans="2:65" s="1" customFormat="1" ht="24" customHeight="1">
      <c r="B168" s="130"/>
      <c r="C168" s="131" t="s">
        <v>173</v>
      </c>
      <c r="D168" s="131" t="s">
        <v>134</v>
      </c>
      <c r="E168" s="132" t="s">
        <v>174</v>
      </c>
      <c r="F168" s="133" t="s">
        <v>175</v>
      </c>
      <c r="G168" s="134" t="s">
        <v>176</v>
      </c>
      <c r="H168" s="135">
        <v>6.1580000000000004</v>
      </c>
      <c r="I168" s="135">
        <v>0</v>
      </c>
      <c r="J168" s="135">
        <f>ROUND(I168*H168,3)</f>
        <v>0</v>
      </c>
      <c r="K168" s="133" t="s">
        <v>1</v>
      </c>
      <c r="L168" s="27"/>
      <c r="M168" s="136" t="s">
        <v>1</v>
      </c>
      <c r="N168" s="137" t="s">
        <v>35</v>
      </c>
      <c r="O168" s="138">
        <v>0</v>
      </c>
      <c r="P168" s="138">
        <f>O168*H168</f>
        <v>0</v>
      </c>
      <c r="Q168" s="138">
        <v>0</v>
      </c>
      <c r="R168" s="138">
        <f>Q168*H168</f>
        <v>0</v>
      </c>
      <c r="S168" s="138">
        <v>0</v>
      </c>
      <c r="T168" s="139">
        <f>S168*H168</f>
        <v>0</v>
      </c>
      <c r="AR168" s="140" t="s">
        <v>138</v>
      </c>
      <c r="AT168" s="140" t="s">
        <v>134</v>
      </c>
      <c r="AU168" s="140" t="s">
        <v>139</v>
      </c>
      <c r="AY168" s="15" t="s">
        <v>132</v>
      </c>
      <c r="BE168" s="141">
        <f>IF(N168="základná",J168,0)</f>
        <v>0</v>
      </c>
      <c r="BF168" s="141">
        <f>IF(N168="znížená",J168,0)</f>
        <v>0</v>
      </c>
      <c r="BG168" s="141">
        <f>IF(N168="zákl. prenesená",J168,0)</f>
        <v>0</v>
      </c>
      <c r="BH168" s="141">
        <f>IF(N168="zníž. prenesená",J168,0)</f>
        <v>0</v>
      </c>
      <c r="BI168" s="141">
        <f>IF(N168="nulová",J168,0)</f>
        <v>0</v>
      </c>
      <c r="BJ168" s="15" t="s">
        <v>139</v>
      </c>
      <c r="BK168" s="142">
        <f>ROUND(I168*H168,3)</f>
        <v>0</v>
      </c>
      <c r="BL168" s="15" t="s">
        <v>138</v>
      </c>
      <c r="BM168" s="140" t="s">
        <v>177</v>
      </c>
    </row>
    <row r="169" spans="2:65" s="12" customFormat="1">
      <c r="B169" s="143"/>
      <c r="D169" s="144" t="s">
        <v>140</v>
      </c>
      <c r="E169" s="145" t="s">
        <v>1</v>
      </c>
      <c r="F169" s="146" t="s">
        <v>178</v>
      </c>
      <c r="H169" s="147">
        <v>6.1580000000000004</v>
      </c>
      <c r="I169" s="12">
        <v>0</v>
      </c>
      <c r="L169" s="143"/>
      <c r="M169" s="148"/>
      <c r="N169" s="149"/>
      <c r="O169" s="149"/>
      <c r="P169" s="149"/>
      <c r="Q169" s="149"/>
      <c r="R169" s="149"/>
      <c r="S169" s="149"/>
      <c r="T169" s="150"/>
      <c r="AT169" s="145" t="s">
        <v>140</v>
      </c>
      <c r="AU169" s="145" t="s">
        <v>139</v>
      </c>
      <c r="AV169" s="12" t="s">
        <v>139</v>
      </c>
      <c r="AW169" s="12" t="s">
        <v>24</v>
      </c>
      <c r="AX169" s="12" t="s">
        <v>69</v>
      </c>
      <c r="AY169" s="145" t="s">
        <v>132</v>
      </c>
    </row>
    <row r="170" spans="2:65" s="13" customFormat="1">
      <c r="B170" s="151"/>
      <c r="D170" s="144" t="s">
        <v>140</v>
      </c>
      <c r="E170" s="152" t="s">
        <v>1</v>
      </c>
      <c r="F170" s="153" t="s">
        <v>142</v>
      </c>
      <c r="H170" s="154">
        <v>6.1580000000000004</v>
      </c>
      <c r="I170" s="13">
        <v>0</v>
      </c>
      <c r="L170" s="151"/>
      <c r="M170" s="155"/>
      <c r="N170" s="156"/>
      <c r="O170" s="156"/>
      <c r="P170" s="156"/>
      <c r="Q170" s="156"/>
      <c r="R170" s="156"/>
      <c r="S170" s="156"/>
      <c r="T170" s="157"/>
      <c r="AT170" s="152" t="s">
        <v>140</v>
      </c>
      <c r="AU170" s="152" t="s">
        <v>139</v>
      </c>
      <c r="AV170" s="13" t="s">
        <v>138</v>
      </c>
      <c r="AW170" s="13" t="s">
        <v>24</v>
      </c>
      <c r="AX170" s="13" t="s">
        <v>77</v>
      </c>
      <c r="AY170" s="152" t="s">
        <v>132</v>
      </c>
    </row>
    <row r="171" spans="2:65" s="1" customFormat="1" ht="24" customHeight="1">
      <c r="B171" s="130"/>
      <c r="C171" s="131" t="s">
        <v>158</v>
      </c>
      <c r="D171" s="131" t="s">
        <v>134</v>
      </c>
      <c r="E171" s="132" t="s">
        <v>179</v>
      </c>
      <c r="F171" s="133" t="s">
        <v>180</v>
      </c>
      <c r="G171" s="134" t="s">
        <v>176</v>
      </c>
      <c r="H171" s="135">
        <v>18.792999999999999</v>
      </c>
      <c r="I171" s="135">
        <v>0</v>
      </c>
      <c r="J171" s="135">
        <f>ROUND(I171*H171,3)</f>
        <v>0</v>
      </c>
      <c r="K171" s="133" t="s">
        <v>1</v>
      </c>
      <c r="L171" s="27"/>
      <c r="M171" s="136" t="s">
        <v>1</v>
      </c>
      <c r="N171" s="137" t="s">
        <v>35</v>
      </c>
      <c r="O171" s="138">
        <v>0</v>
      </c>
      <c r="P171" s="138">
        <f>O171*H171</f>
        <v>0</v>
      </c>
      <c r="Q171" s="138">
        <v>0</v>
      </c>
      <c r="R171" s="138">
        <f>Q171*H171</f>
        <v>0</v>
      </c>
      <c r="S171" s="138">
        <v>0</v>
      </c>
      <c r="T171" s="139">
        <f>S171*H171</f>
        <v>0</v>
      </c>
      <c r="AR171" s="140" t="s">
        <v>138</v>
      </c>
      <c r="AT171" s="140" t="s">
        <v>134</v>
      </c>
      <c r="AU171" s="140" t="s">
        <v>139</v>
      </c>
      <c r="AY171" s="15" t="s">
        <v>132</v>
      </c>
      <c r="BE171" s="141">
        <f>IF(N171="základná",J171,0)</f>
        <v>0</v>
      </c>
      <c r="BF171" s="141">
        <f>IF(N171="znížená",J171,0)</f>
        <v>0</v>
      </c>
      <c r="BG171" s="141">
        <f>IF(N171="zákl. prenesená",J171,0)</f>
        <v>0</v>
      </c>
      <c r="BH171" s="141">
        <f>IF(N171="zníž. prenesená",J171,0)</f>
        <v>0</v>
      </c>
      <c r="BI171" s="141">
        <f>IF(N171="nulová",J171,0)</f>
        <v>0</v>
      </c>
      <c r="BJ171" s="15" t="s">
        <v>139</v>
      </c>
      <c r="BK171" s="142">
        <f>ROUND(I171*H171,3)</f>
        <v>0</v>
      </c>
      <c r="BL171" s="15" t="s">
        <v>138</v>
      </c>
      <c r="BM171" s="140" t="s">
        <v>7</v>
      </c>
    </row>
    <row r="172" spans="2:65" s="12" customFormat="1">
      <c r="B172" s="143"/>
      <c r="D172" s="144" t="s">
        <v>140</v>
      </c>
      <c r="E172" s="145" t="s">
        <v>1</v>
      </c>
      <c r="F172" s="146" t="s">
        <v>181</v>
      </c>
      <c r="H172" s="147">
        <v>18.792999999999999</v>
      </c>
      <c r="I172" s="12">
        <v>0</v>
      </c>
      <c r="L172" s="143"/>
      <c r="M172" s="148"/>
      <c r="N172" s="149"/>
      <c r="O172" s="149"/>
      <c r="P172" s="149"/>
      <c r="Q172" s="149"/>
      <c r="R172" s="149"/>
      <c r="S172" s="149"/>
      <c r="T172" s="150"/>
      <c r="AT172" s="145" t="s">
        <v>140</v>
      </c>
      <c r="AU172" s="145" t="s">
        <v>139</v>
      </c>
      <c r="AV172" s="12" t="s">
        <v>139</v>
      </c>
      <c r="AW172" s="12" t="s">
        <v>24</v>
      </c>
      <c r="AX172" s="12" t="s">
        <v>69</v>
      </c>
      <c r="AY172" s="145" t="s">
        <v>132</v>
      </c>
    </row>
    <row r="173" spans="2:65" s="13" customFormat="1">
      <c r="B173" s="151"/>
      <c r="D173" s="144" t="s">
        <v>140</v>
      </c>
      <c r="E173" s="152" t="s">
        <v>1</v>
      </c>
      <c r="F173" s="153" t="s">
        <v>142</v>
      </c>
      <c r="H173" s="154">
        <v>18.792999999999999</v>
      </c>
      <c r="I173" s="13">
        <v>0</v>
      </c>
      <c r="L173" s="151"/>
      <c r="M173" s="155"/>
      <c r="N173" s="156"/>
      <c r="O173" s="156"/>
      <c r="P173" s="156"/>
      <c r="Q173" s="156"/>
      <c r="R173" s="156"/>
      <c r="S173" s="156"/>
      <c r="T173" s="157"/>
      <c r="AT173" s="152" t="s">
        <v>140</v>
      </c>
      <c r="AU173" s="152" t="s">
        <v>139</v>
      </c>
      <c r="AV173" s="13" t="s">
        <v>138</v>
      </c>
      <c r="AW173" s="13" t="s">
        <v>24</v>
      </c>
      <c r="AX173" s="13" t="s">
        <v>77</v>
      </c>
      <c r="AY173" s="152" t="s">
        <v>132</v>
      </c>
    </row>
    <row r="174" spans="2:65" s="1" customFormat="1" ht="24" customHeight="1">
      <c r="B174" s="130"/>
      <c r="C174" s="131" t="s">
        <v>182</v>
      </c>
      <c r="D174" s="131" t="s">
        <v>134</v>
      </c>
      <c r="E174" s="132" t="s">
        <v>183</v>
      </c>
      <c r="F174" s="133" t="s">
        <v>184</v>
      </c>
      <c r="G174" s="134" t="s">
        <v>157</v>
      </c>
      <c r="H174" s="135">
        <v>18.350000000000001</v>
      </c>
      <c r="I174" s="135">
        <v>0</v>
      </c>
      <c r="J174" s="135">
        <f>ROUND(I174*H174,3)</f>
        <v>0</v>
      </c>
      <c r="K174" s="133" t="s">
        <v>1</v>
      </c>
      <c r="L174" s="27"/>
      <c r="M174" s="136" t="s">
        <v>1</v>
      </c>
      <c r="N174" s="137" t="s">
        <v>35</v>
      </c>
      <c r="O174" s="138">
        <v>0</v>
      </c>
      <c r="P174" s="138">
        <f>O174*H174</f>
        <v>0</v>
      </c>
      <c r="Q174" s="138">
        <v>0</v>
      </c>
      <c r="R174" s="138">
        <f>Q174*H174</f>
        <v>0</v>
      </c>
      <c r="S174" s="138">
        <v>0</v>
      </c>
      <c r="T174" s="139">
        <f>S174*H174</f>
        <v>0</v>
      </c>
      <c r="AR174" s="140" t="s">
        <v>138</v>
      </c>
      <c r="AT174" s="140" t="s">
        <v>134</v>
      </c>
      <c r="AU174" s="140" t="s">
        <v>139</v>
      </c>
      <c r="AY174" s="15" t="s">
        <v>132</v>
      </c>
      <c r="BE174" s="141">
        <f>IF(N174="základná",J174,0)</f>
        <v>0</v>
      </c>
      <c r="BF174" s="141">
        <f>IF(N174="znížená",J174,0)</f>
        <v>0</v>
      </c>
      <c r="BG174" s="141">
        <f>IF(N174="zákl. prenesená",J174,0)</f>
        <v>0</v>
      </c>
      <c r="BH174" s="141">
        <f>IF(N174="zníž. prenesená",J174,0)</f>
        <v>0</v>
      </c>
      <c r="BI174" s="141">
        <f>IF(N174="nulová",J174,0)</f>
        <v>0</v>
      </c>
      <c r="BJ174" s="15" t="s">
        <v>139</v>
      </c>
      <c r="BK174" s="142">
        <f>ROUND(I174*H174,3)</f>
        <v>0</v>
      </c>
      <c r="BL174" s="15" t="s">
        <v>138</v>
      </c>
      <c r="BM174" s="140" t="s">
        <v>185</v>
      </c>
    </row>
    <row r="175" spans="2:65" s="12" customFormat="1">
      <c r="B175" s="143"/>
      <c r="D175" s="144" t="s">
        <v>140</v>
      </c>
      <c r="E175" s="145" t="s">
        <v>1</v>
      </c>
      <c r="F175" s="146" t="s">
        <v>186</v>
      </c>
      <c r="H175" s="147">
        <v>18.350000000000001</v>
      </c>
      <c r="I175" s="12">
        <v>0</v>
      </c>
      <c r="L175" s="143"/>
      <c r="M175" s="148"/>
      <c r="N175" s="149"/>
      <c r="O175" s="149"/>
      <c r="P175" s="149"/>
      <c r="Q175" s="149"/>
      <c r="R175" s="149"/>
      <c r="S175" s="149"/>
      <c r="T175" s="150"/>
      <c r="AT175" s="145" t="s">
        <v>140</v>
      </c>
      <c r="AU175" s="145" t="s">
        <v>139</v>
      </c>
      <c r="AV175" s="12" t="s">
        <v>139</v>
      </c>
      <c r="AW175" s="12" t="s">
        <v>24</v>
      </c>
      <c r="AX175" s="12" t="s">
        <v>69</v>
      </c>
      <c r="AY175" s="145" t="s">
        <v>132</v>
      </c>
    </row>
    <row r="176" spans="2:65" s="13" customFormat="1">
      <c r="B176" s="151"/>
      <c r="D176" s="144" t="s">
        <v>140</v>
      </c>
      <c r="E176" s="152" t="s">
        <v>1</v>
      </c>
      <c r="F176" s="153" t="s">
        <v>142</v>
      </c>
      <c r="H176" s="154">
        <v>18.350000000000001</v>
      </c>
      <c r="I176" s="13">
        <v>0</v>
      </c>
      <c r="L176" s="151"/>
      <c r="M176" s="155"/>
      <c r="N176" s="156"/>
      <c r="O176" s="156"/>
      <c r="P176" s="156"/>
      <c r="Q176" s="156"/>
      <c r="R176" s="156"/>
      <c r="S176" s="156"/>
      <c r="T176" s="157"/>
      <c r="AT176" s="152" t="s">
        <v>140</v>
      </c>
      <c r="AU176" s="152" t="s">
        <v>139</v>
      </c>
      <c r="AV176" s="13" t="s">
        <v>138</v>
      </c>
      <c r="AW176" s="13" t="s">
        <v>24</v>
      </c>
      <c r="AX176" s="13" t="s">
        <v>77</v>
      </c>
      <c r="AY176" s="152" t="s">
        <v>132</v>
      </c>
    </row>
    <row r="177" spans="2:65" s="1" customFormat="1" ht="16.5" customHeight="1">
      <c r="B177" s="130"/>
      <c r="C177" s="131" t="s">
        <v>162</v>
      </c>
      <c r="D177" s="131" t="s">
        <v>134</v>
      </c>
      <c r="E177" s="132" t="s">
        <v>187</v>
      </c>
      <c r="F177" s="133" t="s">
        <v>188</v>
      </c>
      <c r="G177" s="134" t="s">
        <v>157</v>
      </c>
      <c r="H177" s="135">
        <v>7.55</v>
      </c>
      <c r="I177" s="135">
        <v>0</v>
      </c>
      <c r="J177" s="135">
        <f>ROUND(I177*H177,3)</f>
        <v>0</v>
      </c>
      <c r="K177" s="133" t="s">
        <v>1</v>
      </c>
      <c r="L177" s="27"/>
      <c r="M177" s="136" t="s">
        <v>1</v>
      </c>
      <c r="N177" s="137" t="s">
        <v>35</v>
      </c>
      <c r="O177" s="138">
        <v>0</v>
      </c>
      <c r="P177" s="138">
        <f>O177*H177</f>
        <v>0</v>
      </c>
      <c r="Q177" s="138">
        <v>0</v>
      </c>
      <c r="R177" s="138">
        <f>Q177*H177</f>
        <v>0</v>
      </c>
      <c r="S177" s="138">
        <v>0</v>
      </c>
      <c r="T177" s="139">
        <f>S177*H177</f>
        <v>0</v>
      </c>
      <c r="AR177" s="140" t="s">
        <v>138</v>
      </c>
      <c r="AT177" s="140" t="s">
        <v>134</v>
      </c>
      <c r="AU177" s="140" t="s">
        <v>139</v>
      </c>
      <c r="AY177" s="15" t="s">
        <v>132</v>
      </c>
      <c r="BE177" s="141">
        <f>IF(N177="základná",J177,0)</f>
        <v>0</v>
      </c>
      <c r="BF177" s="141">
        <f>IF(N177="znížená",J177,0)</f>
        <v>0</v>
      </c>
      <c r="BG177" s="141">
        <f>IF(N177="zákl. prenesená",J177,0)</f>
        <v>0</v>
      </c>
      <c r="BH177" s="141">
        <f>IF(N177="zníž. prenesená",J177,0)</f>
        <v>0</v>
      </c>
      <c r="BI177" s="141">
        <f>IF(N177="nulová",J177,0)</f>
        <v>0</v>
      </c>
      <c r="BJ177" s="15" t="s">
        <v>139</v>
      </c>
      <c r="BK177" s="142">
        <f>ROUND(I177*H177,3)</f>
        <v>0</v>
      </c>
      <c r="BL177" s="15" t="s">
        <v>138</v>
      </c>
      <c r="BM177" s="140" t="s">
        <v>189</v>
      </c>
    </row>
    <row r="178" spans="2:65" s="12" customFormat="1">
      <c r="B178" s="143"/>
      <c r="D178" s="144" t="s">
        <v>140</v>
      </c>
      <c r="E178" s="145" t="s">
        <v>1</v>
      </c>
      <c r="F178" s="146" t="s">
        <v>190</v>
      </c>
      <c r="H178" s="147">
        <v>2</v>
      </c>
      <c r="I178" s="12">
        <v>0</v>
      </c>
      <c r="L178" s="143"/>
      <c r="M178" s="148"/>
      <c r="N178" s="149"/>
      <c r="O178" s="149"/>
      <c r="P178" s="149"/>
      <c r="Q178" s="149"/>
      <c r="R178" s="149"/>
      <c r="S178" s="149"/>
      <c r="T178" s="150"/>
      <c r="AT178" s="145" t="s">
        <v>140</v>
      </c>
      <c r="AU178" s="145" t="s">
        <v>139</v>
      </c>
      <c r="AV178" s="12" t="s">
        <v>139</v>
      </c>
      <c r="AW178" s="12" t="s">
        <v>24</v>
      </c>
      <c r="AX178" s="12" t="s">
        <v>69</v>
      </c>
      <c r="AY178" s="145" t="s">
        <v>132</v>
      </c>
    </row>
    <row r="179" spans="2:65" s="12" customFormat="1">
      <c r="B179" s="143"/>
      <c r="D179" s="144" t="s">
        <v>140</v>
      </c>
      <c r="E179" s="145" t="s">
        <v>1</v>
      </c>
      <c r="F179" s="146" t="s">
        <v>191</v>
      </c>
      <c r="H179" s="147">
        <v>5.55</v>
      </c>
      <c r="I179" s="12">
        <v>0</v>
      </c>
      <c r="L179" s="143"/>
      <c r="M179" s="148"/>
      <c r="N179" s="149"/>
      <c r="O179" s="149"/>
      <c r="P179" s="149"/>
      <c r="Q179" s="149"/>
      <c r="R179" s="149"/>
      <c r="S179" s="149"/>
      <c r="T179" s="150"/>
      <c r="AT179" s="145" t="s">
        <v>140</v>
      </c>
      <c r="AU179" s="145" t="s">
        <v>139</v>
      </c>
      <c r="AV179" s="12" t="s">
        <v>139</v>
      </c>
      <c r="AW179" s="12" t="s">
        <v>24</v>
      </c>
      <c r="AX179" s="12" t="s">
        <v>69</v>
      </c>
      <c r="AY179" s="145" t="s">
        <v>132</v>
      </c>
    </row>
    <row r="180" spans="2:65" s="13" customFormat="1">
      <c r="B180" s="151"/>
      <c r="D180" s="144" t="s">
        <v>140</v>
      </c>
      <c r="E180" s="152" t="s">
        <v>1</v>
      </c>
      <c r="F180" s="153" t="s">
        <v>142</v>
      </c>
      <c r="H180" s="154">
        <v>7.55</v>
      </c>
      <c r="I180" s="13">
        <v>0</v>
      </c>
      <c r="L180" s="151"/>
      <c r="M180" s="155"/>
      <c r="N180" s="156"/>
      <c r="O180" s="156"/>
      <c r="P180" s="156"/>
      <c r="Q180" s="156"/>
      <c r="R180" s="156"/>
      <c r="S180" s="156"/>
      <c r="T180" s="157"/>
      <c r="AT180" s="152" t="s">
        <v>140</v>
      </c>
      <c r="AU180" s="152" t="s">
        <v>139</v>
      </c>
      <c r="AV180" s="13" t="s">
        <v>138</v>
      </c>
      <c r="AW180" s="13" t="s">
        <v>24</v>
      </c>
      <c r="AX180" s="13" t="s">
        <v>77</v>
      </c>
      <c r="AY180" s="152" t="s">
        <v>132</v>
      </c>
    </row>
    <row r="181" spans="2:65" s="11" customFormat="1" ht="22.9" customHeight="1">
      <c r="B181" s="118"/>
      <c r="D181" s="119" t="s">
        <v>68</v>
      </c>
      <c r="E181" s="128" t="s">
        <v>154</v>
      </c>
      <c r="F181" s="128" t="s">
        <v>192</v>
      </c>
      <c r="I181" s="11">
        <v>0</v>
      </c>
      <c r="J181" s="129">
        <f>BK181</f>
        <v>0</v>
      </c>
      <c r="L181" s="118"/>
      <c r="M181" s="122"/>
      <c r="N181" s="123"/>
      <c r="O181" s="123"/>
      <c r="P181" s="124">
        <f>SUM(P182:P194)</f>
        <v>0</v>
      </c>
      <c r="Q181" s="123"/>
      <c r="R181" s="124">
        <f>SUM(R182:R194)</f>
        <v>0</v>
      </c>
      <c r="S181" s="123"/>
      <c r="T181" s="125">
        <f>SUM(T182:T194)</f>
        <v>0</v>
      </c>
      <c r="AR181" s="119" t="s">
        <v>77</v>
      </c>
      <c r="AT181" s="126" t="s">
        <v>68</v>
      </c>
      <c r="AU181" s="126" t="s">
        <v>77</v>
      </c>
      <c r="AY181" s="119" t="s">
        <v>132</v>
      </c>
      <c r="BK181" s="127">
        <f>SUM(BK182:BK194)</f>
        <v>0</v>
      </c>
    </row>
    <row r="182" spans="2:65" s="1" customFormat="1" ht="24" customHeight="1">
      <c r="B182" s="130"/>
      <c r="C182" s="131" t="s">
        <v>193</v>
      </c>
      <c r="D182" s="131" t="s">
        <v>134</v>
      </c>
      <c r="E182" s="132" t="s">
        <v>194</v>
      </c>
      <c r="F182" s="133" t="s">
        <v>195</v>
      </c>
      <c r="G182" s="134" t="s">
        <v>176</v>
      </c>
      <c r="H182" s="135">
        <v>4.0999999999999996</v>
      </c>
      <c r="I182" s="135">
        <v>0</v>
      </c>
      <c r="J182" s="135">
        <f>ROUND(I182*H182,3)</f>
        <v>0</v>
      </c>
      <c r="K182" s="133" t="s">
        <v>1</v>
      </c>
      <c r="L182" s="27"/>
      <c r="M182" s="136" t="s">
        <v>1</v>
      </c>
      <c r="N182" s="137" t="s">
        <v>35</v>
      </c>
      <c r="O182" s="138">
        <v>0</v>
      </c>
      <c r="P182" s="138">
        <f>O182*H182</f>
        <v>0</v>
      </c>
      <c r="Q182" s="138">
        <v>0</v>
      </c>
      <c r="R182" s="138">
        <f>Q182*H182</f>
        <v>0</v>
      </c>
      <c r="S182" s="138">
        <v>0</v>
      </c>
      <c r="T182" s="139">
        <f>S182*H182</f>
        <v>0</v>
      </c>
      <c r="AR182" s="140" t="s">
        <v>138</v>
      </c>
      <c r="AT182" s="140" t="s">
        <v>134</v>
      </c>
      <c r="AU182" s="140" t="s">
        <v>139</v>
      </c>
      <c r="AY182" s="15" t="s">
        <v>132</v>
      </c>
      <c r="BE182" s="141">
        <f>IF(N182="základná",J182,0)</f>
        <v>0</v>
      </c>
      <c r="BF182" s="141">
        <f>IF(N182="znížená",J182,0)</f>
        <v>0</v>
      </c>
      <c r="BG182" s="141">
        <f>IF(N182="zákl. prenesená",J182,0)</f>
        <v>0</v>
      </c>
      <c r="BH182" s="141">
        <f>IF(N182="zníž. prenesená",J182,0)</f>
        <v>0</v>
      </c>
      <c r="BI182" s="141">
        <f>IF(N182="nulová",J182,0)</f>
        <v>0</v>
      </c>
      <c r="BJ182" s="15" t="s">
        <v>139</v>
      </c>
      <c r="BK182" s="142">
        <f>ROUND(I182*H182,3)</f>
        <v>0</v>
      </c>
      <c r="BL182" s="15" t="s">
        <v>138</v>
      </c>
      <c r="BM182" s="140" t="s">
        <v>196</v>
      </c>
    </row>
    <row r="183" spans="2:65" s="12" customFormat="1" ht="22.5">
      <c r="B183" s="143"/>
      <c r="D183" s="144" t="s">
        <v>140</v>
      </c>
      <c r="E183" s="145" t="s">
        <v>1</v>
      </c>
      <c r="F183" s="146" t="s">
        <v>197</v>
      </c>
      <c r="H183" s="147">
        <v>4.0999999999999996</v>
      </c>
      <c r="I183" s="12">
        <v>0</v>
      </c>
      <c r="L183" s="143"/>
      <c r="M183" s="148"/>
      <c r="N183" s="149"/>
      <c r="O183" s="149"/>
      <c r="P183" s="149"/>
      <c r="Q183" s="149"/>
      <c r="R183" s="149"/>
      <c r="S183" s="149"/>
      <c r="T183" s="150"/>
      <c r="AT183" s="145" t="s">
        <v>140</v>
      </c>
      <c r="AU183" s="145" t="s">
        <v>139</v>
      </c>
      <c r="AV183" s="12" t="s">
        <v>139</v>
      </c>
      <c r="AW183" s="12" t="s">
        <v>24</v>
      </c>
      <c r="AX183" s="12" t="s">
        <v>69</v>
      </c>
      <c r="AY183" s="145" t="s">
        <v>132</v>
      </c>
    </row>
    <row r="184" spans="2:65" s="13" customFormat="1">
      <c r="B184" s="151"/>
      <c r="D184" s="144" t="s">
        <v>140</v>
      </c>
      <c r="E184" s="152" t="s">
        <v>1</v>
      </c>
      <c r="F184" s="153" t="s">
        <v>142</v>
      </c>
      <c r="H184" s="154">
        <v>4.0999999999999996</v>
      </c>
      <c r="I184" s="13">
        <v>0</v>
      </c>
      <c r="L184" s="151"/>
      <c r="M184" s="155"/>
      <c r="N184" s="156"/>
      <c r="O184" s="156"/>
      <c r="P184" s="156"/>
      <c r="Q184" s="156"/>
      <c r="R184" s="156"/>
      <c r="S184" s="156"/>
      <c r="T184" s="157"/>
      <c r="AT184" s="152" t="s">
        <v>140</v>
      </c>
      <c r="AU184" s="152" t="s">
        <v>139</v>
      </c>
      <c r="AV184" s="13" t="s">
        <v>138</v>
      </c>
      <c r="AW184" s="13" t="s">
        <v>24</v>
      </c>
      <c r="AX184" s="13" t="s">
        <v>77</v>
      </c>
      <c r="AY184" s="152" t="s">
        <v>132</v>
      </c>
    </row>
    <row r="185" spans="2:65" s="1" customFormat="1" ht="24" customHeight="1">
      <c r="B185" s="130"/>
      <c r="C185" s="131" t="s">
        <v>167</v>
      </c>
      <c r="D185" s="131" t="s">
        <v>134</v>
      </c>
      <c r="E185" s="132" t="s">
        <v>198</v>
      </c>
      <c r="F185" s="133" t="s">
        <v>199</v>
      </c>
      <c r="G185" s="134" t="s">
        <v>176</v>
      </c>
      <c r="H185" s="135">
        <v>17.75</v>
      </c>
      <c r="I185" s="135">
        <v>0</v>
      </c>
      <c r="J185" s="135">
        <f>ROUND(I185*H185,3)</f>
        <v>0</v>
      </c>
      <c r="K185" s="133" t="s">
        <v>1</v>
      </c>
      <c r="L185" s="27"/>
      <c r="M185" s="136" t="s">
        <v>1</v>
      </c>
      <c r="N185" s="137" t="s">
        <v>35</v>
      </c>
      <c r="O185" s="138">
        <v>0</v>
      </c>
      <c r="P185" s="138">
        <f>O185*H185</f>
        <v>0</v>
      </c>
      <c r="Q185" s="138">
        <v>0</v>
      </c>
      <c r="R185" s="138">
        <f>Q185*H185</f>
        <v>0</v>
      </c>
      <c r="S185" s="138">
        <v>0</v>
      </c>
      <c r="T185" s="139">
        <f>S185*H185</f>
        <v>0</v>
      </c>
      <c r="AR185" s="140" t="s">
        <v>138</v>
      </c>
      <c r="AT185" s="140" t="s">
        <v>134</v>
      </c>
      <c r="AU185" s="140" t="s">
        <v>139</v>
      </c>
      <c r="AY185" s="15" t="s">
        <v>132</v>
      </c>
      <c r="BE185" s="141">
        <f>IF(N185="základná",J185,0)</f>
        <v>0</v>
      </c>
      <c r="BF185" s="141">
        <f>IF(N185="znížená",J185,0)</f>
        <v>0</v>
      </c>
      <c r="BG185" s="141">
        <f>IF(N185="zákl. prenesená",J185,0)</f>
        <v>0</v>
      </c>
      <c r="BH185" s="141">
        <f>IF(N185="zníž. prenesená",J185,0)</f>
        <v>0</v>
      </c>
      <c r="BI185" s="141">
        <f>IF(N185="nulová",J185,0)</f>
        <v>0</v>
      </c>
      <c r="BJ185" s="15" t="s">
        <v>139</v>
      </c>
      <c r="BK185" s="142">
        <f>ROUND(I185*H185,3)</f>
        <v>0</v>
      </c>
      <c r="BL185" s="15" t="s">
        <v>138</v>
      </c>
      <c r="BM185" s="140" t="s">
        <v>200</v>
      </c>
    </row>
    <row r="186" spans="2:65" s="12" customFormat="1">
      <c r="B186" s="143"/>
      <c r="D186" s="144" t="s">
        <v>140</v>
      </c>
      <c r="E186" s="145" t="s">
        <v>1</v>
      </c>
      <c r="F186" s="146" t="s">
        <v>201</v>
      </c>
      <c r="H186" s="147">
        <v>17.75</v>
      </c>
      <c r="I186" s="12">
        <v>0</v>
      </c>
      <c r="L186" s="143"/>
      <c r="M186" s="148"/>
      <c r="N186" s="149"/>
      <c r="O186" s="149"/>
      <c r="P186" s="149"/>
      <c r="Q186" s="149"/>
      <c r="R186" s="149"/>
      <c r="S186" s="149"/>
      <c r="T186" s="150"/>
      <c r="AT186" s="145" t="s">
        <v>140</v>
      </c>
      <c r="AU186" s="145" t="s">
        <v>139</v>
      </c>
      <c r="AV186" s="12" t="s">
        <v>139</v>
      </c>
      <c r="AW186" s="12" t="s">
        <v>24</v>
      </c>
      <c r="AX186" s="12" t="s">
        <v>69</v>
      </c>
      <c r="AY186" s="145" t="s">
        <v>132</v>
      </c>
    </row>
    <row r="187" spans="2:65" s="13" customFormat="1">
      <c r="B187" s="151"/>
      <c r="D187" s="144" t="s">
        <v>140</v>
      </c>
      <c r="E187" s="152" t="s">
        <v>1</v>
      </c>
      <c r="F187" s="153" t="s">
        <v>142</v>
      </c>
      <c r="H187" s="154">
        <v>17.75</v>
      </c>
      <c r="I187" s="13">
        <v>0</v>
      </c>
      <c r="L187" s="151"/>
      <c r="M187" s="155"/>
      <c r="N187" s="156"/>
      <c r="O187" s="156"/>
      <c r="P187" s="156"/>
      <c r="Q187" s="156"/>
      <c r="R187" s="156"/>
      <c r="S187" s="156"/>
      <c r="T187" s="157"/>
      <c r="AT187" s="152" t="s">
        <v>140</v>
      </c>
      <c r="AU187" s="152" t="s">
        <v>139</v>
      </c>
      <c r="AV187" s="13" t="s">
        <v>138</v>
      </c>
      <c r="AW187" s="13" t="s">
        <v>24</v>
      </c>
      <c r="AX187" s="13" t="s">
        <v>77</v>
      </c>
      <c r="AY187" s="152" t="s">
        <v>132</v>
      </c>
    </row>
    <row r="188" spans="2:65" s="1" customFormat="1" ht="24" customHeight="1">
      <c r="B188" s="130"/>
      <c r="C188" s="131" t="s">
        <v>202</v>
      </c>
      <c r="D188" s="131" t="s">
        <v>134</v>
      </c>
      <c r="E188" s="132" t="s">
        <v>203</v>
      </c>
      <c r="F188" s="133" t="s">
        <v>204</v>
      </c>
      <c r="G188" s="134" t="s">
        <v>176</v>
      </c>
      <c r="H188" s="135">
        <v>17.75</v>
      </c>
      <c r="I188" s="135">
        <v>0</v>
      </c>
      <c r="J188" s="135">
        <f>ROUND(I188*H188,3)</f>
        <v>0</v>
      </c>
      <c r="K188" s="133" t="s">
        <v>1</v>
      </c>
      <c r="L188" s="27"/>
      <c r="M188" s="136" t="s">
        <v>1</v>
      </c>
      <c r="N188" s="137" t="s">
        <v>35</v>
      </c>
      <c r="O188" s="138">
        <v>0</v>
      </c>
      <c r="P188" s="138">
        <f>O188*H188</f>
        <v>0</v>
      </c>
      <c r="Q188" s="138">
        <v>0</v>
      </c>
      <c r="R188" s="138">
        <f>Q188*H188</f>
        <v>0</v>
      </c>
      <c r="S188" s="138">
        <v>0</v>
      </c>
      <c r="T188" s="139">
        <f>S188*H188</f>
        <v>0</v>
      </c>
      <c r="AR188" s="140" t="s">
        <v>138</v>
      </c>
      <c r="AT188" s="140" t="s">
        <v>134</v>
      </c>
      <c r="AU188" s="140" t="s">
        <v>139</v>
      </c>
      <c r="AY188" s="15" t="s">
        <v>132</v>
      </c>
      <c r="BE188" s="141">
        <f>IF(N188="základná",J188,0)</f>
        <v>0</v>
      </c>
      <c r="BF188" s="141">
        <f>IF(N188="znížená",J188,0)</f>
        <v>0</v>
      </c>
      <c r="BG188" s="141">
        <f>IF(N188="zákl. prenesená",J188,0)</f>
        <v>0</v>
      </c>
      <c r="BH188" s="141">
        <f>IF(N188="zníž. prenesená",J188,0)</f>
        <v>0</v>
      </c>
      <c r="BI188" s="141">
        <f>IF(N188="nulová",J188,0)</f>
        <v>0</v>
      </c>
      <c r="BJ188" s="15" t="s">
        <v>139</v>
      </c>
      <c r="BK188" s="142">
        <f>ROUND(I188*H188,3)</f>
        <v>0</v>
      </c>
      <c r="BL188" s="15" t="s">
        <v>138</v>
      </c>
      <c r="BM188" s="140" t="s">
        <v>205</v>
      </c>
    </row>
    <row r="189" spans="2:65" s="12" customFormat="1">
      <c r="B189" s="143"/>
      <c r="D189" s="144" t="s">
        <v>140</v>
      </c>
      <c r="E189" s="145" t="s">
        <v>1</v>
      </c>
      <c r="F189" s="146" t="s">
        <v>201</v>
      </c>
      <c r="H189" s="147">
        <v>17.75</v>
      </c>
      <c r="I189" s="12">
        <v>0</v>
      </c>
      <c r="L189" s="143"/>
      <c r="M189" s="148"/>
      <c r="N189" s="149"/>
      <c r="O189" s="149"/>
      <c r="P189" s="149"/>
      <c r="Q189" s="149"/>
      <c r="R189" s="149"/>
      <c r="S189" s="149"/>
      <c r="T189" s="150"/>
      <c r="AT189" s="145" t="s">
        <v>140</v>
      </c>
      <c r="AU189" s="145" t="s">
        <v>139</v>
      </c>
      <c r="AV189" s="12" t="s">
        <v>139</v>
      </c>
      <c r="AW189" s="12" t="s">
        <v>24</v>
      </c>
      <c r="AX189" s="12" t="s">
        <v>69</v>
      </c>
      <c r="AY189" s="145" t="s">
        <v>132</v>
      </c>
    </row>
    <row r="190" spans="2:65" s="13" customFormat="1">
      <c r="B190" s="151"/>
      <c r="D190" s="144" t="s">
        <v>140</v>
      </c>
      <c r="E190" s="152" t="s">
        <v>1</v>
      </c>
      <c r="F190" s="153" t="s">
        <v>142</v>
      </c>
      <c r="H190" s="154">
        <v>17.75</v>
      </c>
      <c r="I190" s="13">
        <v>0</v>
      </c>
      <c r="L190" s="151"/>
      <c r="M190" s="155"/>
      <c r="N190" s="156"/>
      <c r="O190" s="156"/>
      <c r="P190" s="156"/>
      <c r="Q190" s="156"/>
      <c r="R190" s="156"/>
      <c r="S190" s="156"/>
      <c r="T190" s="157"/>
      <c r="AT190" s="152" t="s">
        <v>140</v>
      </c>
      <c r="AU190" s="152" t="s">
        <v>139</v>
      </c>
      <c r="AV190" s="13" t="s">
        <v>138</v>
      </c>
      <c r="AW190" s="13" t="s">
        <v>24</v>
      </c>
      <c r="AX190" s="13" t="s">
        <v>77</v>
      </c>
      <c r="AY190" s="152" t="s">
        <v>132</v>
      </c>
    </row>
    <row r="191" spans="2:65" s="1" customFormat="1" ht="24" customHeight="1">
      <c r="B191" s="130"/>
      <c r="C191" s="131" t="s">
        <v>172</v>
      </c>
      <c r="D191" s="131" t="s">
        <v>134</v>
      </c>
      <c r="E191" s="132" t="s">
        <v>206</v>
      </c>
      <c r="F191" s="133" t="s">
        <v>207</v>
      </c>
      <c r="G191" s="134" t="s">
        <v>176</v>
      </c>
      <c r="H191" s="135">
        <v>4.0999999999999996</v>
      </c>
      <c r="I191" s="135">
        <v>0</v>
      </c>
      <c r="J191" s="135">
        <f>ROUND(I191*H191,3)</f>
        <v>0</v>
      </c>
      <c r="K191" s="133" t="s">
        <v>1</v>
      </c>
      <c r="L191" s="27"/>
      <c r="M191" s="136" t="s">
        <v>1</v>
      </c>
      <c r="N191" s="137" t="s">
        <v>35</v>
      </c>
      <c r="O191" s="138">
        <v>0</v>
      </c>
      <c r="P191" s="138">
        <f>O191*H191</f>
        <v>0</v>
      </c>
      <c r="Q191" s="138">
        <v>0</v>
      </c>
      <c r="R191" s="138">
        <f>Q191*H191</f>
        <v>0</v>
      </c>
      <c r="S191" s="138">
        <v>0</v>
      </c>
      <c r="T191" s="139">
        <f>S191*H191</f>
        <v>0</v>
      </c>
      <c r="AR191" s="140" t="s">
        <v>138</v>
      </c>
      <c r="AT191" s="140" t="s">
        <v>134</v>
      </c>
      <c r="AU191" s="140" t="s">
        <v>139</v>
      </c>
      <c r="AY191" s="15" t="s">
        <v>132</v>
      </c>
      <c r="BE191" s="141">
        <f>IF(N191="základná",J191,0)</f>
        <v>0</v>
      </c>
      <c r="BF191" s="141">
        <f>IF(N191="znížená",J191,0)</f>
        <v>0</v>
      </c>
      <c r="BG191" s="141">
        <f>IF(N191="zákl. prenesená",J191,0)</f>
        <v>0</v>
      </c>
      <c r="BH191" s="141">
        <f>IF(N191="zníž. prenesená",J191,0)</f>
        <v>0</v>
      </c>
      <c r="BI191" s="141">
        <f>IF(N191="nulová",J191,0)</f>
        <v>0</v>
      </c>
      <c r="BJ191" s="15" t="s">
        <v>139</v>
      </c>
      <c r="BK191" s="142">
        <f>ROUND(I191*H191,3)</f>
        <v>0</v>
      </c>
      <c r="BL191" s="15" t="s">
        <v>138</v>
      </c>
      <c r="BM191" s="140" t="s">
        <v>208</v>
      </c>
    </row>
    <row r="192" spans="2:65" s="12" customFormat="1">
      <c r="B192" s="143"/>
      <c r="D192" s="144" t="s">
        <v>140</v>
      </c>
      <c r="E192" s="145" t="s">
        <v>1</v>
      </c>
      <c r="F192" s="146" t="s">
        <v>209</v>
      </c>
      <c r="H192" s="147">
        <v>4.0999999999999996</v>
      </c>
      <c r="I192" s="12">
        <v>0</v>
      </c>
      <c r="L192" s="143"/>
      <c r="M192" s="148"/>
      <c r="N192" s="149"/>
      <c r="O192" s="149"/>
      <c r="P192" s="149"/>
      <c r="Q192" s="149"/>
      <c r="R192" s="149"/>
      <c r="S192" s="149"/>
      <c r="T192" s="150"/>
      <c r="AT192" s="145" t="s">
        <v>140</v>
      </c>
      <c r="AU192" s="145" t="s">
        <v>139</v>
      </c>
      <c r="AV192" s="12" t="s">
        <v>139</v>
      </c>
      <c r="AW192" s="12" t="s">
        <v>24</v>
      </c>
      <c r="AX192" s="12" t="s">
        <v>69</v>
      </c>
      <c r="AY192" s="145" t="s">
        <v>132</v>
      </c>
    </row>
    <row r="193" spans="2:65" s="13" customFormat="1">
      <c r="B193" s="151"/>
      <c r="D193" s="144" t="s">
        <v>140</v>
      </c>
      <c r="E193" s="152" t="s">
        <v>1</v>
      </c>
      <c r="F193" s="153" t="s">
        <v>142</v>
      </c>
      <c r="H193" s="154">
        <v>4.0999999999999996</v>
      </c>
      <c r="I193" s="13">
        <v>0</v>
      </c>
      <c r="L193" s="151"/>
      <c r="M193" s="155"/>
      <c r="N193" s="156"/>
      <c r="O193" s="156"/>
      <c r="P193" s="156"/>
      <c r="Q193" s="156"/>
      <c r="R193" s="156"/>
      <c r="S193" s="156"/>
      <c r="T193" s="157"/>
      <c r="AT193" s="152" t="s">
        <v>140</v>
      </c>
      <c r="AU193" s="152" t="s">
        <v>139</v>
      </c>
      <c r="AV193" s="13" t="s">
        <v>138</v>
      </c>
      <c r="AW193" s="13" t="s">
        <v>24</v>
      </c>
      <c r="AX193" s="13" t="s">
        <v>77</v>
      </c>
      <c r="AY193" s="152" t="s">
        <v>132</v>
      </c>
    </row>
    <row r="194" spans="2:65" s="1" customFormat="1" ht="16.5" customHeight="1">
      <c r="B194" s="130"/>
      <c r="C194" s="158" t="s">
        <v>210</v>
      </c>
      <c r="D194" s="158" t="s">
        <v>211</v>
      </c>
      <c r="E194" s="159" t="s">
        <v>212</v>
      </c>
      <c r="F194" s="160" t="s">
        <v>213</v>
      </c>
      <c r="G194" s="161" t="s">
        <v>176</v>
      </c>
      <c r="H194" s="162">
        <v>4.141</v>
      </c>
      <c r="I194" s="162">
        <v>0</v>
      </c>
      <c r="J194" s="162">
        <f>ROUND(I194*H194,3)</f>
        <v>0</v>
      </c>
      <c r="K194" s="160" t="s">
        <v>1</v>
      </c>
      <c r="L194" s="163"/>
      <c r="M194" s="164" t="s">
        <v>1</v>
      </c>
      <c r="N194" s="165" t="s">
        <v>35</v>
      </c>
      <c r="O194" s="138">
        <v>0</v>
      </c>
      <c r="P194" s="138">
        <f>O194*H194</f>
        <v>0</v>
      </c>
      <c r="Q194" s="138">
        <v>0</v>
      </c>
      <c r="R194" s="138">
        <f>Q194*H194</f>
        <v>0</v>
      </c>
      <c r="S194" s="138">
        <v>0</v>
      </c>
      <c r="T194" s="139">
        <f>S194*H194</f>
        <v>0</v>
      </c>
      <c r="AR194" s="140" t="s">
        <v>152</v>
      </c>
      <c r="AT194" s="140" t="s">
        <v>211</v>
      </c>
      <c r="AU194" s="140" t="s">
        <v>139</v>
      </c>
      <c r="AY194" s="15" t="s">
        <v>132</v>
      </c>
      <c r="BE194" s="141">
        <f>IF(N194="základná",J194,0)</f>
        <v>0</v>
      </c>
      <c r="BF194" s="141">
        <f>IF(N194="znížená",J194,0)</f>
        <v>0</v>
      </c>
      <c r="BG194" s="141">
        <f>IF(N194="zákl. prenesená",J194,0)</f>
        <v>0</v>
      </c>
      <c r="BH194" s="141">
        <f>IF(N194="zníž. prenesená",J194,0)</f>
        <v>0</v>
      </c>
      <c r="BI194" s="141">
        <f>IF(N194="nulová",J194,0)</f>
        <v>0</v>
      </c>
      <c r="BJ194" s="15" t="s">
        <v>139</v>
      </c>
      <c r="BK194" s="142">
        <f>ROUND(I194*H194,3)</f>
        <v>0</v>
      </c>
      <c r="BL194" s="15" t="s">
        <v>138</v>
      </c>
      <c r="BM194" s="140" t="s">
        <v>214</v>
      </c>
    </row>
    <row r="195" spans="2:65" s="11" customFormat="1" ht="22.9" customHeight="1">
      <c r="B195" s="118"/>
      <c r="D195" s="119" t="s">
        <v>68</v>
      </c>
      <c r="E195" s="128" t="s">
        <v>149</v>
      </c>
      <c r="F195" s="128" t="s">
        <v>215</v>
      </c>
      <c r="I195" s="11">
        <v>0</v>
      </c>
      <c r="J195" s="129">
        <f>BK195</f>
        <v>0</v>
      </c>
      <c r="L195" s="118"/>
      <c r="M195" s="122"/>
      <c r="N195" s="123"/>
      <c r="O195" s="123"/>
      <c r="P195" s="124">
        <f>SUM(P196:P270)</f>
        <v>0</v>
      </c>
      <c r="Q195" s="123"/>
      <c r="R195" s="124">
        <f>SUM(R196:R270)</f>
        <v>0</v>
      </c>
      <c r="S195" s="123"/>
      <c r="T195" s="125">
        <f>SUM(T196:T270)</f>
        <v>0</v>
      </c>
      <c r="AR195" s="119" t="s">
        <v>77</v>
      </c>
      <c r="AT195" s="126" t="s">
        <v>68</v>
      </c>
      <c r="AU195" s="126" t="s">
        <v>77</v>
      </c>
      <c r="AY195" s="119" t="s">
        <v>132</v>
      </c>
      <c r="BK195" s="127">
        <f>SUM(BK196:BK270)</f>
        <v>0</v>
      </c>
    </row>
    <row r="196" spans="2:65" s="1" customFormat="1" ht="24" customHeight="1">
      <c r="B196" s="130"/>
      <c r="C196" s="131" t="s">
        <v>177</v>
      </c>
      <c r="D196" s="131" t="s">
        <v>134</v>
      </c>
      <c r="E196" s="132" t="s">
        <v>216</v>
      </c>
      <c r="F196" s="133" t="s">
        <v>217</v>
      </c>
      <c r="G196" s="134" t="s">
        <v>176</v>
      </c>
      <c r="H196" s="135">
        <v>34.1</v>
      </c>
      <c r="I196" s="135">
        <v>0</v>
      </c>
      <c r="J196" s="135">
        <f>ROUND(I196*H196,3)</f>
        <v>0</v>
      </c>
      <c r="K196" s="133" t="s">
        <v>1</v>
      </c>
      <c r="L196" s="27"/>
      <c r="M196" s="136" t="s">
        <v>1</v>
      </c>
      <c r="N196" s="137" t="s">
        <v>35</v>
      </c>
      <c r="O196" s="138">
        <v>0</v>
      </c>
      <c r="P196" s="138">
        <f>O196*H196</f>
        <v>0</v>
      </c>
      <c r="Q196" s="138">
        <v>0</v>
      </c>
      <c r="R196" s="138">
        <f>Q196*H196</f>
        <v>0</v>
      </c>
      <c r="S196" s="138">
        <v>0</v>
      </c>
      <c r="T196" s="139">
        <f>S196*H196</f>
        <v>0</v>
      </c>
      <c r="AR196" s="140" t="s">
        <v>138</v>
      </c>
      <c r="AT196" s="140" t="s">
        <v>134</v>
      </c>
      <c r="AU196" s="140" t="s">
        <v>139</v>
      </c>
      <c r="AY196" s="15" t="s">
        <v>132</v>
      </c>
      <c r="BE196" s="141">
        <f>IF(N196="základná",J196,0)</f>
        <v>0</v>
      </c>
      <c r="BF196" s="141">
        <f>IF(N196="znížená",J196,0)</f>
        <v>0</v>
      </c>
      <c r="BG196" s="141">
        <f>IF(N196="zákl. prenesená",J196,0)</f>
        <v>0</v>
      </c>
      <c r="BH196" s="141">
        <f>IF(N196="zníž. prenesená",J196,0)</f>
        <v>0</v>
      </c>
      <c r="BI196" s="141">
        <f>IF(N196="nulová",J196,0)</f>
        <v>0</v>
      </c>
      <c r="BJ196" s="15" t="s">
        <v>139</v>
      </c>
      <c r="BK196" s="142">
        <f>ROUND(I196*H196,3)</f>
        <v>0</v>
      </c>
      <c r="BL196" s="15" t="s">
        <v>138</v>
      </c>
      <c r="BM196" s="140" t="s">
        <v>218</v>
      </c>
    </row>
    <row r="197" spans="2:65" s="12" customFormat="1">
      <c r="B197" s="143"/>
      <c r="D197" s="144" t="s">
        <v>140</v>
      </c>
      <c r="E197" s="145" t="s">
        <v>1</v>
      </c>
      <c r="F197" s="146" t="s">
        <v>219</v>
      </c>
      <c r="H197" s="147">
        <v>34.1</v>
      </c>
      <c r="I197" s="12">
        <v>0</v>
      </c>
      <c r="L197" s="143"/>
      <c r="M197" s="148"/>
      <c r="N197" s="149"/>
      <c r="O197" s="149"/>
      <c r="P197" s="149"/>
      <c r="Q197" s="149"/>
      <c r="R197" s="149"/>
      <c r="S197" s="149"/>
      <c r="T197" s="150"/>
      <c r="AT197" s="145" t="s">
        <v>140</v>
      </c>
      <c r="AU197" s="145" t="s">
        <v>139</v>
      </c>
      <c r="AV197" s="12" t="s">
        <v>139</v>
      </c>
      <c r="AW197" s="12" t="s">
        <v>24</v>
      </c>
      <c r="AX197" s="12" t="s">
        <v>69</v>
      </c>
      <c r="AY197" s="145" t="s">
        <v>132</v>
      </c>
    </row>
    <row r="198" spans="2:65" s="13" customFormat="1">
      <c r="B198" s="151"/>
      <c r="D198" s="144" t="s">
        <v>140</v>
      </c>
      <c r="E198" s="152" t="s">
        <v>1</v>
      </c>
      <c r="F198" s="153" t="s">
        <v>142</v>
      </c>
      <c r="H198" s="154">
        <v>34.1</v>
      </c>
      <c r="I198" s="13">
        <v>0</v>
      </c>
      <c r="L198" s="151"/>
      <c r="M198" s="155"/>
      <c r="N198" s="156"/>
      <c r="O198" s="156"/>
      <c r="P198" s="156"/>
      <c r="Q198" s="156"/>
      <c r="R198" s="156"/>
      <c r="S198" s="156"/>
      <c r="T198" s="157"/>
      <c r="AT198" s="152" t="s">
        <v>140</v>
      </c>
      <c r="AU198" s="152" t="s">
        <v>139</v>
      </c>
      <c r="AV198" s="13" t="s">
        <v>138</v>
      </c>
      <c r="AW198" s="13" t="s">
        <v>24</v>
      </c>
      <c r="AX198" s="13" t="s">
        <v>77</v>
      </c>
      <c r="AY198" s="152" t="s">
        <v>132</v>
      </c>
    </row>
    <row r="199" spans="2:65" s="1" customFormat="1" ht="24" customHeight="1">
      <c r="B199" s="130"/>
      <c r="C199" s="131" t="s">
        <v>220</v>
      </c>
      <c r="D199" s="131" t="s">
        <v>134</v>
      </c>
      <c r="E199" s="132" t="s">
        <v>221</v>
      </c>
      <c r="F199" s="133" t="s">
        <v>222</v>
      </c>
      <c r="G199" s="134" t="s">
        <v>176</v>
      </c>
      <c r="H199" s="135">
        <v>34.1</v>
      </c>
      <c r="I199" s="135">
        <v>0</v>
      </c>
      <c r="J199" s="135">
        <f>ROUND(I199*H199,3)</f>
        <v>0</v>
      </c>
      <c r="K199" s="133" t="s">
        <v>1</v>
      </c>
      <c r="L199" s="27"/>
      <c r="M199" s="136" t="s">
        <v>1</v>
      </c>
      <c r="N199" s="137" t="s">
        <v>35</v>
      </c>
      <c r="O199" s="138">
        <v>0</v>
      </c>
      <c r="P199" s="138">
        <f>O199*H199</f>
        <v>0</v>
      </c>
      <c r="Q199" s="138">
        <v>0</v>
      </c>
      <c r="R199" s="138">
        <f>Q199*H199</f>
        <v>0</v>
      </c>
      <c r="S199" s="138">
        <v>0</v>
      </c>
      <c r="T199" s="139">
        <f>S199*H199</f>
        <v>0</v>
      </c>
      <c r="AR199" s="140" t="s">
        <v>138</v>
      </c>
      <c r="AT199" s="140" t="s">
        <v>134</v>
      </c>
      <c r="AU199" s="140" t="s">
        <v>139</v>
      </c>
      <c r="AY199" s="15" t="s">
        <v>132</v>
      </c>
      <c r="BE199" s="141">
        <f>IF(N199="základná",J199,0)</f>
        <v>0</v>
      </c>
      <c r="BF199" s="141">
        <f>IF(N199="znížená",J199,0)</f>
        <v>0</v>
      </c>
      <c r="BG199" s="141">
        <f>IF(N199="zákl. prenesená",J199,0)</f>
        <v>0</v>
      </c>
      <c r="BH199" s="141">
        <f>IF(N199="zníž. prenesená",J199,0)</f>
        <v>0</v>
      </c>
      <c r="BI199" s="141">
        <f>IF(N199="nulová",J199,0)</f>
        <v>0</v>
      </c>
      <c r="BJ199" s="15" t="s">
        <v>139</v>
      </c>
      <c r="BK199" s="142">
        <f>ROUND(I199*H199,3)</f>
        <v>0</v>
      </c>
      <c r="BL199" s="15" t="s">
        <v>138</v>
      </c>
      <c r="BM199" s="140" t="s">
        <v>223</v>
      </c>
    </row>
    <row r="200" spans="2:65" s="12" customFormat="1">
      <c r="B200" s="143"/>
      <c r="D200" s="144" t="s">
        <v>140</v>
      </c>
      <c r="E200" s="145" t="s">
        <v>1</v>
      </c>
      <c r="F200" s="146" t="s">
        <v>219</v>
      </c>
      <c r="H200" s="147">
        <v>34.1</v>
      </c>
      <c r="I200" s="12">
        <v>0</v>
      </c>
      <c r="L200" s="143"/>
      <c r="M200" s="148"/>
      <c r="N200" s="149"/>
      <c r="O200" s="149"/>
      <c r="P200" s="149"/>
      <c r="Q200" s="149"/>
      <c r="R200" s="149"/>
      <c r="S200" s="149"/>
      <c r="T200" s="150"/>
      <c r="AT200" s="145" t="s">
        <v>140</v>
      </c>
      <c r="AU200" s="145" t="s">
        <v>139</v>
      </c>
      <c r="AV200" s="12" t="s">
        <v>139</v>
      </c>
      <c r="AW200" s="12" t="s">
        <v>24</v>
      </c>
      <c r="AX200" s="12" t="s">
        <v>69</v>
      </c>
      <c r="AY200" s="145" t="s">
        <v>132</v>
      </c>
    </row>
    <row r="201" spans="2:65" s="13" customFormat="1">
      <c r="B201" s="151"/>
      <c r="D201" s="144" t="s">
        <v>140</v>
      </c>
      <c r="E201" s="152" t="s">
        <v>1</v>
      </c>
      <c r="F201" s="153" t="s">
        <v>142</v>
      </c>
      <c r="H201" s="154">
        <v>34.1</v>
      </c>
      <c r="I201" s="13">
        <v>0</v>
      </c>
      <c r="L201" s="151"/>
      <c r="M201" s="155"/>
      <c r="N201" s="156"/>
      <c r="O201" s="156"/>
      <c r="P201" s="156"/>
      <c r="Q201" s="156"/>
      <c r="R201" s="156"/>
      <c r="S201" s="156"/>
      <c r="T201" s="157"/>
      <c r="AT201" s="152" t="s">
        <v>140</v>
      </c>
      <c r="AU201" s="152" t="s">
        <v>139</v>
      </c>
      <c r="AV201" s="13" t="s">
        <v>138</v>
      </c>
      <c r="AW201" s="13" t="s">
        <v>24</v>
      </c>
      <c r="AX201" s="13" t="s">
        <v>77</v>
      </c>
      <c r="AY201" s="152" t="s">
        <v>132</v>
      </c>
    </row>
    <row r="202" spans="2:65" s="1" customFormat="1" ht="16.5" customHeight="1">
      <c r="B202" s="130"/>
      <c r="C202" s="131" t="s">
        <v>7</v>
      </c>
      <c r="D202" s="131" t="s">
        <v>134</v>
      </c>
      <c r="E202" s="132" t="s">
        <v>224</v>
      </c>
      <c r="F202" s="133" t="s">
        <v>225</v>
      </c>
      <c r="G202" s="134" t="s">
        <v>176</v>
      </c>
      <c r="H202" s="135">
        <v>200.809</v>
      </c>
      <c r="I202" s="135">
        <v>0</v>
      </c>
      <c r="J202" s="135">
        <f>ROUND(I202*H202,3)</f>
        <v>0</v>
      </c>
      <c r="K202" s="133" t="s">
        <v>1</v>
      </c>
      <c r="L202" s="27"/>
      <c r="M202" s="136" t="s">
        <v>1</v>
      </c>
      <c r="N202" s="137" t="s">
        <v>35</v>
      </c>
      <c r="O202" s="138">
        <v>0</v>
      </c>
      <c r="P202" s="138">
        <f>O202*H202</f>
        <v>0</v>
      </c>
      <c r="Q202" s="138">
        <v>0</v>
      </c>
      <c r="R202" s="138">
        <f>Q202*H202</f>
        <v>0</v>
      </c>
      <c r="S202" s="138">
        <v>0</v>
      </c>
      <c r="T202" s="139">
        <f>S202*H202</f>
        <v>0</v>
      </c>
      <c r="AR202" s="140" t="s">
        <v>138</v>
      </c>
      <c r="AT202" s="140" t="s">
        <v>134</v>
      </c>
      <c r="AU202" s="140" t="s">
        <v>139</v>
      </c>
      <c r="AY202" s="15" t="s">
        <v>132</v>
      </c>
      <c r="BE202" s="141">
        <f>IF(N202="základná",J202,0)</f>
        <v>0</v>
      </c>
      <c r="BF202" s="141">
        <f>IF(N202="znížená",J202,0)</f>
        <v>0</v>
      </c>
      <c r="BG202" s="141">
        <f>IF(N202="zákl. prenesená",J202,0)</f>
        <v>0</v>
      </c>
      <c r="BH202" s="141">
        <f>IF(N202="zníž. prenesená",J202,0)</f>
        <v>0</v>
      </c>
      <c r="BI202" s="141">
        <f>IF(N202="nulová",J202,0)</f>
        <v>0</v>
      </c>
      <c r="BJ202" s="15" t="s">
        <v>139</v>
      </c>
      <c r="BK202" s="142">
        <f>ROUND(I202*H202,3)</f>
        <v>0</v>
      </c>
      <c r="BL202" s="15" t="s">
        <v>138</v>
      </c>
      <c r="BM202" s="140" t="s">
        <v>226</v>
      </c>
    </row>
    <row r="203" spans="2:65" s="12" customFormat="1" ht="22.5">
      <c r="B203" s="143"/>
      <c r="D203" s="144" t="s">
        <v>140</v>
      </c>
      <c r="E203" s="145" t="s">
        <v>1</v>
      </c>
      <c r="F203" s="146" t="s">
        <v>227</v>
      </c>
      <c r="H203" s="147">
        <v>74.367999999999995</v>
      </c>
      <c r="I203" s="12">
        <v>0</v>
      </c>
      <c r="L203" s="143"/>
      <c r="M203" s="148"/>
      <c r="N203" s="149"/>
      <c r="O203" s="149"/>
      <c r="P203" s="149"/>
      <c r="Q203" s="149"/>
      <c r="R203" s="149"/>
      <c r="S203" s="149"/>
      <c r="T203" s="150"/>
      <c r="AT203" s="145" t="s">
        <v>140</v>
      </c>
      <c r="AU203" s="145" t="s">
        <v>139</v>
      </c>
      <c r="AV203" s="12" t="s">
        <v>139</v>
      </c>
      <c r="AW203" s="12" t="s">
        <v>24</v>
      </c>
      <c r="AX203" s="12" t="s">
        <v>69</v>
      </c>
      <c r="AY203" s="145" t="s">
        <v>132</v>
      </c>
    </row>
    <row r="204" spans="2:65" s="12" customFormat="1" ht="22.5">
      <c r="B204" s="143"/>
      <c r="D204" s="144" t="s">
        <v>140</v>
      </c>
      <c r="E204" s="145" t="s">
        <v>1</v>
      </c>
      <c r="F204" s="146" t="s">
        <v>228</v>
      </c>
      <c r="H204" s="147">
        <v>40.831000000000003</v>
      </c>
      <c r="I204" s="12">
        <v>0</v>
      </c>
      <c r="L204" s="143"/>
      <c r="M204" s="148"/>
      <c r="N204" s="149"/>
      <c r="O204" s="149"/>
      <c r="P204" s="149"/>
      <c r="Q204" s="149"/>
      <c r="R204" s="149"/>
      <c r="S204" s="149"/>
      <c r="T204" s="150"/>
      <c r="AT204" s="145" t="s">
        <v>140</v>
      </c>
      <c r="AU204" s="145" t="s">
        <v>139</v>
      </c>
      <c r="AV204" s="12" t="s">
        <v>139</v>
      </c>
      <c r="AW204" s="12" t="s">
        <v>24</v>
      </c>
      <c r="AX204" s="12" t="s">
        <v>69</v>
      </c>
      <c r="AY204" s="145" t="s">
        <v>132</v>
      </c>
    </row>
    <row r="205" spans="2:65" s="12" customFormat="1" ht="22.5">
      <c r="B205" s="143"/>
      <c r="D205" s="144" t="s">
        <v>140</v>
      </c>
      <c r="E205" s="145" t="s">
        <v>1</v>
      </c>
      <c r="F205" s="146" t="s">
        <v>229</v>
      </c>
      <c r="H205" s="147">
        <v>41.427</v>
      </c>
      <c r="I205" s="12">
        <v>0</v>
      </c>
      <c r="L205" s="143"/>
      <c r="M205" s="148"/>
      <c r="N205" s="149"/>
      <c r="O205" s="149"/>
      <c r="P205" s="149"/>
      <c r="Q205" s="149"/>
      <c r="R205" s="149"/>
      <c r="S205" s="149"/>
      <c r="T205" s="150"/>
      <c r="AT205" s="145" t="s">
        <v>140</v>
      </c>
      <c r="AU205" s="145" t="s">
        <v>139</v>
      </c>
      <c r="AV205" s="12" t="s">
        <v>139</v>
      </c>
      <c r="AW205" s="12" t="s">
        <v>24</v>
      </c>
      <c r="AX205" s="12" t="s">
        <v>69</v>
      </c>
      <c r="AY205" s="145" t="s">
        <v>132</v>
      </c>
    </row>
    <row r="206" spans="2:65" s="12" customFormat="1">
      <c r="B206" s="143"/>
      <c r="D206" s="144" t="s">
        <v>140</v>
      </c>
      <c r="E206" s="145" t="s">
        <v>1</v>
      </c>
      <c r="F206" s="146" t="s">
        <v>230</v>
      </c>
      <c r="H206" s="147">
        <v>21.006</v>
      </c>
      <c r="I206" s="12">
        <v>0</v>
      </c>
      <c r="L206" s="143"/>
      <c r="M206" s="148"/>
      <c r="N206" s="149"/>
      <c r="O206" s="149"/>
      <c r="P206" s="149"/>
      <c r="Q206" s="149"/>
      <c r="R206" s="149"/>
      <c r="S206" s="149"/>
      <c r="T206" s="150"/>
      <c r="AT206" s="145" t="s">
        <v>140</v>
      </c>
      <c r="AU206" s="145" t="s">
        <v>139</v>
      </c>
      <c r="AV206" s="12" t="s">
        <v>139</v>
      </c>
      <c r="AW206" s="12" t="s">
        <v>24</v>
      </c>
      <c r="AX206" s="12" t="s">
        <v>69</v>
      </c>
      <c r="AY206" s="145" t="s">
        <v>132</v>
      </c>
    </row>
    <row r="207" spans="2:65" s="12" customFormat="1">
      <c r="B207" s="143"/>
      <c r="D207" s="144" t="s">
        <v>140</v>
      </c>
      <c r="E207" s="145" t="s">
        <v>1</v>
      </c>
      <c r="F207" s="146" t="s">
        <v>231</v>
      </c>
      <c r="H207" s="147">
        <v>11.643000000000001</v>
      </c>
      <c r="I207" s="12">
        <v>0</v>
      </c>
      <c r="L207" s="143"/>
      <c r="M207" s="148"/>
      <c r="N207" s="149"/>
      <c r="O207" s="149"/>
      <c r="P207" s="149"/>
      <c r="Q207" s="149"/>
      <c r="R207" s="149"/>
      <c r="S207" s="149"/>
      <c r="T207" s="150"/>
      <c r="AT207" s="145" t="s">
        <v>140</v>
      </c>
      <c r="AU207" s="145" t="s">
        <v>139</v>
      </c>
      <c r="AV207" s="12" t="s">
        <v>139</v>
      </c>
      <c r="AW207" s="12" t="s">
        <v>24</v>
      </c>
      <c r="AX207" s="12" t="s">
        <v>69</v>
      </c>
      <c r="AY207" s="145" t="s">
        <v>132</v>
      </c>
    </row>
    <row r="208" spans="2:65" s="12" customFormat="1">
      <c r="B208" s="143"/>
      <c r="D208" s="144" t="s">
        <v>140</v>
      </c>
      <c r="E208" s="145" t="s">
        <v>1</v>
      </c>
      <c r="F208" s="146" t="s">
        <v>232</v>
      </c>
      <c r="H208" s="147">
        <v>11.534000000000001</v>
      </c>
      <c r="I208" s="12">
        <v>0</v>
      </c>
      <c r="L208" s="143"/>
      <c r="M208" s="148"/>
      <c r="N208" s="149"/>
      <c r="O208" s="149"/>
      <c r="P208" s="149"/>
      <c r="Q208" s="149"/>
      <c r="R208" s="149"/>
      <c r="S208" s="149"/>
      <c r="T208" s="150"/>
      <c r="AT208" s="145" t="s">
        <v>140</v>
      </c>
      <c r="AU208" s="145" t="s">
        <v>139</v>
      </c>
      <c r="AV208" s="12" t="s">
        <v>139</v>
      </c>
      <c r="AW208" s="12" t="s">
        <v>24</v>
      </c>
      <c r="AX208" s="12" t="s">
        <v>69</v>
      </c>
      <c r="AY208" s="145" t="s">
        <v>132</v>
      </c>
    </row>
    <row r="209" spans="2:65" s="13" customFormat="1">
      <c r="B209" s="151"/>
      <c r="D209" s="144" t="s">
        <v>140</v>
      </c>
      <c r="E209" s="152" t="s">
        <v>1</v>
      </c>
      <c r="F209" s="153" t="s">
        <v>142</v>
      </c>
      <c r="H209" s="154">
        <v>200.809</v>
      </c>
      <c r="I209" s="13">
        <v>0</v>
      </c>
      <c r="L209" s="151"/>
      <c r="M209" s="155"/>
      <c r="N209" s="156"/>
      <c r="O209" s="156"/>
      <c r="P209" s="156"/>
      <c r="Q209" s="156"/>
      <c r="R209" s="156"/>
      <c r="S209" s="156"/>
      <c r="T209" s="157"/>
      <c r="AT209" s="152" t="s">
        <v>140</v>
      </c>
      <c r="AU209" s="152" t="s">
        <v>139</v>
      </c>
      <c r="AV209" s="13" t="s">
        <v>138</v>
      </c>
      <c r="AW209" s="13" t="s">
        <v>24</v>
      </c>
      <c r="AX209" s="13" t="s">
        <v>77</v>
      </c>
      <c r="AY209" s="152" t="s">
        <v>132</v>
      </c>
    </row>
    <row r="210" spans="2:65" s="1" customFormat="1" ht="24" customHeight="1">
      <c r="B210" s="130"/>
      <c r="C210" s="131" t="s">
        <v>233</v>
      </c>
      <c r="D210" s="131" t="s">
        <v>134</v>
      </c>
      <c r="E210" s="132" t="s">
        <v>234</v>
      </c>
      <c r="F210" s="133" t="s">
        <v>235</v>
      </c>
      <c r="G210" s="134" t="s">
        <v>176</v>
      </c>
      <c r="H210" s="135">
        <v>121.24299999999999</v>
      </c>
      <c r="I210" s="135">
        <v>0</v>
      </c>
      <c r="J210" s="135">
        <f>ROUND(I210*H210,3)</f>
        <v>0</v>
      </c>
      <c r="K210" s="133" t="s">
        <v>1</v>
      </c>
      <c r="L210" s="27"/>
      <c r="M210" s="136" t="s">
        <v>1</v>
      </c>
      <c r="N210" s="137" t="s">
        <v>35</v>
      </c>
      <c r="O210" s="138">
        <v>0</v>
      </c>
      <c r="P210" s="138">
        <f>O210*H210</f>
        <v>0</v>
      </c>
      <c r="Q210" s="138">
        <v>0</v>
      </c>
      <c r="R210" s="138">
        <f>Q210*H210</f>
        <v>0</v>
      </c>
      <c r="S210" s="138">
        <v>0</v>
      </c>
      <c r="T210" s="139">
        <f>S210*H210</f>
        <v>0</v>
      </c>
      <c r="AR210" s="140" t="s">
        <v>138</v>
      </c>
      <c r="AT210" s="140" t="s">
        <v>134</v>
      </c>
      <c r="AU210" s="140" t="s">
        <v>139</v>
      </c>
      <c r="AY210" s="15" t="s">
        <v>132</v>
      </c>
      <c r="BE210" s="141">
        <f>IF(N210="základná",J210,0)</f>
        <v>0</v>
      </c>
      <c r="BF210" s="141">
        <f>IF(N210="znížená",J210,0)</f>
        <v>0</v>
      </c>
      <c r="BG210" s="141">
        <f>IF(N210="zákl. prenesená",J210,0)</f>
        <v>0</v>
      </c>
      <c r="BH210" s="141">
        <f>IF(N210="zníž. prenesená",J210,0)</f>
        <v>0</v>
      </c>
      <c r="BI210" s="141">
        <f>IF(N210="nulová",J210,0)</f>
        <v>0</v>
      </c>
      <c r="BJ210" s="15" t="s">
        <v>139</v>
      </c>
      <c r="BK210" s="142">
        <f>ROUND(I210*H210,3)</f>
        <v>0</v>
      </c>
      <c r="BL210" s="15" t="s">
        <v>138</v>
      </c>
      <c r="BM210" s="140" t="s">
        <v>236</v>
      </c>
    </row>
    <row r="211" spans="2:65" s="12" customFormat="1" ht="22.5">
      <c r="B211" s="143"/>
      <c r="D211" s="144" t="s">
        <v>140</v>
      </c>
      <c r="E211" s="145" t="s">
        <v>1</v>
      </c>
      <c r="F211" s="146" t="s">
        <v>227</v>
      </c>
      <c r="H211" s="147">
        <v>74.367999999999995</v>
      </c>
      <c r="I211" s="12">
        <v>0</v>
      </c>
      <c r="L211" s="143"/>
      <c r="M211" s="148"/>
      <c r="N211" s="149"/>
      <c r="O211" s="149"/>
      <c r="P211" s="149"/>
      <c r="Q211" s="149"/>
      <c r="R211" s="149"/>
      <c r="S211" s="149"/>
      <c r="T211" s="150"/>
      <c r="AT211" s="145" t="s">
        <v>140</v>
      </c>
      <c r="AU211" s="145" t="s">
        <v>139</v>
      </c>
      <c r="AV211" s="12" t="s">
        <v>139</v>
      </c>
      <c r="AW211" s="12" t="s">
        <v>24</v>
      </c>
      <c r="AX211" s="12" t="s">
        <v>69</v>
      </c>
      <c r="AY211" s="145" t="s">
        <v>132</v>
      </c>
    </row>
    <row r="212" spans="2:65" s="12" customFormat="1" ht="22.5">
      <c r="B212" s="143"/>
      <c r="D212" s="144" t="s">
        <v>140</v>
      </c>
      <c r="E212" s="145" t="s">
        <v>1</v>
      </c>
      <c r="F212" s="146" t="s">
        <v>228</v>
      </c>
      <c r="H212" s="147">
        <v>40.831000000000003</v>
      </c>
      <c r="I212" s="12">
        <v>0</v>
      </c>
      <c r="L212" s="143"/>
      <c r="M212" s="148"/>
      <c r="N212" s="149"/>
      <c r="O212" s="149"/>
      <c r="P212" s="149"/>
      <c r="Q212" s="149"/>
      <c r="R212" s="149"/>
      <c r="S212" s="149"/>
      <c r="T212" s="150"/>
      <c r="AT212" s="145" t="s">
        <v>140</v>
      </c>
      <c r="AU212" s="145" t="s">
        <v>139</v>
      </c>
      <c r="AV212" s="12" t="s">
        <v>139</v>
      </c>
      <c r="AW212" s="12" t="s">
        <v>24</v>
      </c>
      <c r="AX212" s="12" t="s">
        <v>69</v>
      </c>
      <c r="AY212" s="145" t="s">
        <v>132</v>
      </c>
    </row>
    <row r="213" spans="2:65" s="12" customFormat="1" ht="22.5">
      <c r="B213" s="143"/>
      <c r="D213" s="144" t="s">
        <v>140</v>
      </c>
      <c r="E213" s="145" t="s">
        <v>1</v>
      </c>
      <c r="F213" s="146" t="s">
        <v>229</v>
      </c>
      <c r="H213" s="147">
        <v>41.427</v>
      </c>
      <c r="I213" s="12">
        <v>0</v>
      </c>
      <c r="L213" s="143"/>
      <c r="M213" s="148"/>
      <c r="N213" s="149"/>
      <c r="O213" s="149"/>
      <c r="P213" s="149"/>
      <c r="Q213" s="149"/>
      <c r="R213" s="149"/>
      <c r="S213" s="149"/>
      <c r="T213" s="150"/>
      <c r="AT213" s="145" t="s">
        <v>140</v>
      </c>
      <c r="AU213" s="145" t="s">
        <v>139</v>
      </c>
      <c r="AV213" s="12" t="s">
        <v>139</v>
      </c>
      <c r="AW213" s="12" t="s">
        <v>24</v>
      </c>
      <c r="AX213" s="12" t="s">
        <v>69</v>
      </c>
      <c r="AY213" s="145" t="s">
        <v>132</v>
      </c>
    </row>
    <row r="214" spans="2:65" s="12" customFormat="1">
      <c r="B214" s="143"/>
      <c r="D214" s="144" t="s">
        <v>140</v>
      </c>
      <c r="E214" s="145" t="s">
        <v>1</v>
      </c>
      <c r="F214" s="146" t="s">
        <v>230</v>
      </c>
      <c r="H214" s="147">
        <v>21.006</v>
      </c>
      <c r="I214" s="12">
        <v>0</v>
      </c>
      <c r="L214" s="143"/>
      <c r="M214" s="148"/>
      <c r="N214" s="149"/>
      <c r="O214" s="149"/>
      <c r="P214" s="149"/>
      <c r="Q214" s="149"/>
      <c r="R214" s="149"/>
      <c r="S214" s="149"/>
      <c r="T214" s="150"/>
      <c r="AT214" s="145" t="s">
        <v>140</v>
      </c>
      <c r="AU214" s="145" t="s">
        <v>139</v>
      </c>
      <c r="AV214" s="12" t="s">
        <v>139</v>
      </c>
      <c r="AW214" s="12" t="s">
        <v>24</v>
      </c>
      <c r="AX214" s="12" t="s">
        <v>69</v>
      </c>
      <c r="AY214" s="145" t="s">
        <v>132</v>
      </c>
    </row>
    <row r="215" spans="2:65" s="12" customFormat="1">
      <c r="B215" s="143"/>
      <c r="D215" s="144" t="s">
        <v>140</v>
      </c>
      <c r="E215" s="145" t="s">
        <v>1</v>
      </c>
      <c r="F215" s="146" t="s">
        <v>231</v>
      </c>
      <c r="H215" s="147">
        <v>11.643000000000001</v>
      </c>
      <c r="L215" s="143"/>
      <c r="M215" s="148"/>
      <c r="N215" s="149"/>
      <c r="O215" s="149"/>
      <c r="P215" s="149"/>
      <c r="Q215" s="149"/>
      <c r="R215" s="149"/>
      <c r="S215" s="149"/>
      <c r="T215" s="150"/>
      <c r="AT215" s="145" t="s">
        <v>140</v>
      </c>
      <c r="AU215" s="145" t="s">
        <v>139</v>
      </c>
      <c r="AV215" s="12" t="s">
        <v>139</v>
      </c>
      <c r="AW215" s="12" t="s">
        <v>24</v>
      </c>
      <c r="AX215" s="12" t="s">
        <v>69</v>
      </c>
      <c r="AY215" s="145" t="s">
        <v>132</v>
      </c>
    </row>
    <row r="216" spans="2:65" s="12" customFormat="1">
      <c r="B216" s="143"/>
      <c r="D216" s="144" t="s">
        <v>140</v>
      </c>
      <c r="E216" s="145" t="s">
        <v>1</v>
      </c>
      <c r="F216" s="146" t="s">
        <v>232</v>
      </c>
      <c r="H216" s="147">
        <v>11.534000000000001</v>
      </c>
      <c r="L216" s="143"/>
      <c r="M216" s="148"/>
      <c r="N216" s="149"/>
      <c r="O216" s="149"/>
      <c r="P216" s="149"/>
      <c r="Q216" s="149"/>
      <c r="R216" s="149"/>
      <c r="S216" s="149"/>
      <c r="T216" s="150"/>
      <c r="AT216" s="145" t="s">
        <v>140</v>
      </c>
      <c r="AU216" s="145" t="s">
        <v>139</v>
      </c>
      <c r="AV216" s="12" t="s">
        <v>139</v>
      </c>
      <c r="AW216" s="12" t="s">
        <v>24</v>
      </c>
      <c r="AX216" s="12" t="s">
        <v>69</v>
      </c>
      <c r="AY216" s="145" t="s">
        <v>132</v>
      </c>
    </row>
    <row r="217" spans="2:65" s="12" customFormat="1">
      <c r="B217" s="143"/>
      <c r="D217" s="144" t="s">
        <v>140</v>
      </c>
      <c r="E217" s="145" t="s">
        <v>1</v>
      </c>
      <c r="F217" s="146" t="s">
        <v>237</v>
      </c>
      <c r="H217" s="147">
        <v>-79.566000000000003</v>
      </c>
      <c r="L217" s="143"/>
      <c r="M217" s="148"/>
      <c r="N217" s="149"/>
      <c r="O217" s="149"/>
      <c r="P217" s="149"/>
      <c r="Q217" s="149"/>
      <c r="R217" s="149"/>
      <c r="S217" s="149"/>
      <c r="T217" s="150"/>
      <c r="AT217" s="145" t="s">
        <v>140</v>
      </c>
      <c r="AU217" s="145" t="s">
        <v>139</v>
      </c>
      <c r="AV217" s="12" t="s">
        <v>139</v>
      </c>
      <c r="AW217" s="12" t="s">
        <v>24</v>
      </c>
      <c r="AX217" s="12" t="s">
        <v>69</v>
      </c>
      <c r="AY217" s="145" t="s">
        <v>132</v>
      </c>
    </row>
    <row r="218" spans="2:65" s="13" customFormat="1">
      <c r="B218" s="151"/>
      <c r="D218" s="144" t="s">
        <v>140</v>
      </c>
      <c r="E218" s="152" t="s">
        <v>1</v>
      </c>
      <c r="F218" s="153" t="s">
        <v>142</v>
      </c>
      <c r="H218" s="154">
        <v>121.24299999999999</v>
      </c>
      <c r="L218" s="151"/>
      <c r="M218" s="155"/>
      <c r="N218" s="156"/>
      <c r="O218" s="156"/>
      <c r="P218" s="156"/>
      <c r="Q218" s="156"/>
      <c r="R218" s="156"/>
      <c r="S218" s="156"/>
      <c r="T218" s="157"/>
      <c r="AT218" s="152" t="s">
        <v>140</v>
      </c>
      <c r="AU218" s="152" t="s">
        <v>139</v>
      </c>
      <c r="AV218" s="13" t="s">
        <v>138</v>
      </c>
      <c r="AW218" s="13" t="s">
        <v>24</v>
      </c>
      <c r="AX218" s="13" t="s">
        <v>77</v>
      </c>
      <c r="AY218" s="152" t="s">
        <v>132</v>
      </c>
    </row>
    <row r="219" spans="2:65" s="1" customFormat="1" ht="24" customHeight="1">
      <c r="B219" s="130"/>
      <c r="C219" s="131" t="s">
        <v>185</v>
      </c>
      <c r="D219" s="131" t="s">
        <v>134</v>
      </c>
      <c r="E219" s="132" t="s">
        <v>238</v>
      </c>
      <c r="F219" s="133" t="s">
        <v>239</v>
      </c>
      <c r="G219" s="134" t="s">
        <v>176</v>
      </c>
      <c r="H219" s="135">
        <v>200.809</v>
      </c>
      <c r="I219" s="135">
        <v>0</v>
      </c>
      <c r="J219" s="135">
        <f>ROUND(I219*H219,3)</f>
        <v>0</v>
      </c>
      <c r="K219" s="133" t="s">
        <v>1</v>
      </c>
      <c r="L219" s="27"/>
      <c r="M219" s="136" t="s">
        <v>1</v>
      </c>
      <c r="N219" s="137" t="s">
        <v>35</v>
      </c>
      <c r="O219" s="138">
        <v>0</v>
      </c>
      <c r="P219" s="138">
        <f>O219*H219</f>
        <v>0</v>
      </c>
      <c r="Q219" s="138">
        <v>0</v>
      </c>
      <c r="R219" s="138">
        <f>Q219*H219</f>
        <v>0</v>
      </c>
      <c r="S219" s="138">
        <v>0</v>
      </c>
      <c r="T219" s="139">
        <f>S219*H219</f>
        <v>0</v>
      </c>
      <c r="AR219" s="140" t="s">
        <v>138</v>
      </c>
      <c r="AT219" s="140" t="s">
        <v>134</v>
      </c>
      <c r="AU219" s="140" t="s">
        <v>139</v>
      </c>
      <c r="AY219" s="15" t="s">
        <v>132</v>
      </c>
      <c r="BE219" s="141">
        <f>IF(N219="základná",J219,0)</f>
        <v>0</v>
      </c>
      <c r="BF219" s="141">
        <f>IF(N219="znížená",J219,0)</f>
        <v>0</v>
      </c>
      <c r="BG219" s="141">
        <f>IF(N219="zákl. prenesená",J219,0)</f>
        <v>0</v>
      </c>
      <c r="BH219" s="141">
        <f>IF(N219="zníž. prenesená",J219,0)</f>
        <v>0</v>
      </c>
      <c r="BI219" s="141">
        <f>IF(N219="nulová",J219,0)</f>
        <v>0</v>
      </c>
      <c r="BJ219" s="15" t="s">
        <v>139</v>
      </c>
      <c r="BK219" s="142">
        <f>ROUND(I219*H219,3)</f>
        <v>0</v>
      </c>
      <c r="BL219" s="15" t="s">
        <v>138</v>
      </c>
      <c r="BM219" s="140" t="s">
        <v>240</v>
      </c>
    </row>
    <row r="220" spans="2:65" s="12" customFormat="1" ht="22.5">
      <c r="B220" s="143"/>
      <c r="D220" s="144" t="s">
        <v>140</v>
      </c>
      <c r="E220" s="145" t="s">
        <v>1</v>
      </c>
      <c r="F220" s="146" t="s">
        <v>227</v>
      </c>
      <c r="H220" s="147">
        <v>74.367999999999995</v>
      </c>
      <c r="I220" s="12">
        <v>0</v>
      </c>
      <c r="L220" s="143"/>
      <c r="M220" s="148"/>
      <c r="N220" s="149"/>
      <c r="O220" s="149"/>
      <c r="P220" s="149"/>
      <c r="Q220" s="149"/>
      <c r="R220" s="149"/>
      <c r="S220" s="149"/>
      <c r="T220" s="150"/>
      <c r="AT220" s="145" t="s">
        <v>140</v>
      </c>
      <c r="AU220" s="145" t="s">
        <v>139</v>
      </c>
      <c r="AV220" s="12" t="s">
        <v>139</v>
      </c>
      <c r="AW220" s="12" t="s">
        <v>24</v>
      </c>
      <c r="AX220" s="12" t="s">
        <v>69</v>
      </c>
      <c r="AY220" s="145" t="s">
        <v>132</v>
      </c>
    </row>
    <row r="221" spans="2:65" s="12" customFormat="1" ht="22.5">
      <c r="B221" s="143"/>
      <c r="D221" s="144" t="s">
        <v>140</v>
      </c>
      <c r="E221" s="145" t="s">
        <v>1</v>
      </c>
      <c r="F221" s="146" t="s">
        <v>228</v>
      </c>
      <c r="H221" s="147">
        <v>40.831000000000003</v>
      </c>
      <c r="L221" s="143"/>
      <c r="M221" s="148"/>
      <c r="N221" s="149"/>
      <c r="O221" s="149"/>
      <c r="P221" s="149"/>
      <c r="Q221" s="149"/>
      <c r="R221" s="149"/>
      <c r="S221" s="149"/>
      <c r="T221" s="150"/>
      <c r="AT221" s="145" t="s">
        <v>140</v>
      </c>
      <c r="AU221" s="145" t="s">
        <v>139</v>
      </c>
      <c r="AV221" s="12" t="s">
        <v>139</v>
      </c>
      <c r="AW221" s="12" t="s">
        <v>24</v>
      </c>
      <c r="AX221" s="12" t="s">
        <v>69</v>
      </c>
      <c r="AY221" s="145" t="s">
        <v>132</v>
      </c>
    </row>
    <row r="222" spans="2:65" s="12" customFormat="1" ht="22.5">
      <c r="B222" s="143"/>
      <c r="D222" s="144" t="s">
        <v>140</v>
      </c>
      <c r="E222" s="145" t="s">
        <v>1</v>
      </c>
      <c r="F222" s="146" t="s">
        <v>229</v>
      </c>
      <c r="H222" s="147">
        <v>41.427</v>
      </c>
      <c r="L222" s="143"/>
      <c r="M222" s="148"/>
      <c r="N222" s="149"/>
      <c r="O222" s="149"/>
      <c r="P222" s="149"/>
      <c r="Q222" s="149"/>
      <c r="R222" s="149"/>
      <c r="S222" s="149"/>
      <c r="T222" s="150"/>
      <c r="AT222" s="145" t="s">
        <v>140</v>
      </c>
      <c r="AU222" s="145" t="s">
        <v>139</v>
      </c>
      <c r="AV222" s="12" t="s">
        <v>139</v>
      </c>
      <c r="AW222" s="12" t="s">
        <v>24</v>
      </c>
      <c r="AX222" s="12" t="s">
        <v>69</v>
      </c>
      <c r="AY222" s="145" t="s">
        <v>132</v>
      </c>
    </row>
    <row r="223" spans="2:65" s="12" customFormat="1">
      <c r="B223" s="143"/>
      <c r="D223" s="144" t="s">
        <v>140</v>
      </c>
      <c r="E223" s="145" t="s">
        <v>1</v>
      </c>
      <c r="F223" s="146" t="s">
        <v>230</v>
      </c>
      <c r="H223" s="147">
        <v>21.006</v>
      </c>
      <c r="L223" s="143"/>
      <c r="M223" s="148"/>
      <c r="N223" s="149"/>
      <c r="O223" s="149"/>
      <c r="P223" s="149"/>
      <c r="Q223" s="149"/>
      <c r="R223" s="149"/>
      <c r="S223" s="149"/>
      <c r="T223" s="150"/>
      <c r="AT223" s="145" t="s">
        <v>140</v>
      </c>
      <c r="AU223" s="145" t="s">
        <v>139</v>
      </c>
      <c r="AV223" s="12" t="s">
        <v>139</v>
      </c>
      <c r="AW223" s="12" t="s">
        <v>24</v>
      </c>
      <c r="AX223" s="12" t="s">
        <v>69</v>
      </c>
      <c r="AY223" s="145" t="s">
        <v>132</v>
      </c>
    </row>
    <row r="224" spans="2:65" s="12" customFormat="1">
      <c r="B224" s="143"/>
      <c r="D224" s="144" t="s">
        <v>140</v>
      </c>
      <c r="E224" s="145" t="s">
        <v>1</v>
      </c>
      <c r="F224" s="146" t="s">
        <v>231</v>
      </c>
      <c r="H224" s="147">
        <v>11.643000000000001</v>
      </c>
      <c r="L224" s="143"/>
      <c r="M224" s="148"/>
      <c r="N224" s="149"/>
      <c r="O224" s="149"/>
      <c r="P224" s="149"/>
      <c r="Q224" s="149"/>
      <c r="R224" s="149"/>
      <c r="S224" s="149"/>
      <c r="T224" s="150"/>
      <c r="AT224" s="145" t="s">
        <v>140</v>
      </c>
      <c r="AU224" s="145" t="s">
        <v>139</v>
      </c>
      <c r="AV224" s="12" t="s">
        <v>139</v>
      </c>
      <c r="AW224" s="12" t="s">
        <v>24</v>
      </c>
      <c r="AX224" s="12" t="s">
        <v>69</v>
      </c>
      <c r="AY224" s="145" t="s">
        <v>132</v>
      </c>
    </row>
    <row r="225" spans="2:65" s="12" customFormat="1">
      <c r="B225" s="143"/>
      <c r="D225" s="144" t="s">
        <v>140</v>
      </c>
      <c r="E225" s="145" t="s">
        <v>1</v>
      </c>
      <c r="F225" s="146" t="s">
        <v>232</v>
      </c>
      <c r="H225" s="147">
        <v>11.534000000000001</v>
      </c>
      <c r="L225" s="143"/>
      <c r="M225" s="148"/>
      <c r="N225" s="149"/>
      <c r="O225" s="149"/>
      <c r="P225" s="149"/>
      <c r="Q225" s="149"/>
      <c r="R225" s="149"/>
      <c r="S225" s="149"/>
      <c r="T225" s="150"/>
      <c r="AT225" s="145" t="s">
        <v>140</v>
      </c>
      <c r="AU225" s="145" t="s">
        <v>139</v>
      </c>
      <c r="AV225" s="12" t="s">
        <v>139</v>
      </c>
      <c r="AW225" s="12" t="s">
        <v>24</v>
      </c>
      <c r="AX225" s="12" t="s">
        <v>69</v>
      </c>
      <c r="AY225" s="145" t="s">
        <v>132</v>
      </c>
    </row>
    <row r="226" spans="2:65" s="13" customFormat="1">
      <c r="B226" s="151"/>
      <c r="D226" s="144" t="s">
        <v>140</v>
      </c>
      <c r="E226" s="152" t="s">
        <v>1</v>
      </c>
      <c r="F226" s="153" t="s">
        <v>142</v>
      </c>
      <c r="H226" s="154">
        <v>200.809</v>
      </c>
      <c r="L226" s="151"/>
      <c r="M226" s="155"/>
      <c r="N226" s="156"/>
      <c r="O226" s="156"/>
      <c r="P226" s="156"/>
      <c r="Q226" s="156"/>
      <c r="R226" s="156"/>
      <c r="S226" s="156"/>
      <c r="T226" s="157"/>
      <c r="AT226" s="152" t="s">
        <v>140</v>
      </c>
      <c r="AU226" s="152" t="s">
        <v>139</v>
      </c>
      <c r="AV226" s="13" t="s">
        <v>138</v>
      </c>
      <c r="AW226" s="13" t="s">
        <v>24</v>
      </c>
      <c r="AX226" s="13" t="s">
        <v>77</v>
      </c>
      <c r="AY226" s="152" t="s">
        <v>132</v>
      </c>
    </row>
    <row r="227" spans="2:65" s="1" customFormat="1" ht="24" customHeight="1">
      <c r="B227" s="130"/>
      <c r="C227" s="131" t="s">
        <v>241</v>
      </c>
      <c r="D227" s="131" t="s">
        <v>134</v>
      </c>
      <c r="E227" s="132" t="s">
        <v>242</v>
      </c>
      <c r="F227" s="133" t="s">
        <v>243</v>
      </c>
      <c r="G227" s="134" t="s">
        <v>176</v>
      </c>
      <c r="H227" s="135">
        <v>169.899</v>
      </c>
      <c r="I227" s="135">
        <v>0</v>
      </c>
      <c r="J227" s="135">
        <f>ROUND(I227*H227,3)</f>
        <v>0</v>
      </c>
      <c r="K227" s="133" t="s">
        <v>1</v>
      </c>
      <c r="L227" s="27"/>
      <c r="M227" s="136" t="s">
        <v>1</v>
      </c>
      <c r="N227" s="137" t="s">
        <v>35</v>
      </c>
      <c r="O227" s="138">
        <v>0</v>
      </c>
      <c r="P227" s="138">
        <f>O227*H227</f>
        <v>0</v>
      </c>
      <c r="Q227" s="138">
        <v>0</v>
      </c>
      <c r="R227" s="138">
        <f>Q227*H227</f>
        <v>0</v>
      </c>
      <c r="S227" s="138">
        <v>0</v>
      </c>
      <c r="T227" s="139">
        <f>S227*H227</f>
        <v>0</v>
      </c>
      <c r="AR227" s="140" t="s">
        <v>138</v>
      </c>
      <c r="AT227" s="140" t="s">
        <v>134</v>
      </c>
      <c r="AU227" s="140" t="s">
        <v>139</v>
      </c>
      <c r="AY227" s="15" t="s">
        <v>132</v>
      </c>
      <c r="BE227" s="141">
        <f>IF(N227="základná",J227,0)</f>
        <v>0</v>
      </c>
      <c r="BF227" s="141">
        <f>IF(N227="znížená",J227,0)</f>
        <v>0</v>
      </c>
      <c r="BG227" s="141">
        <f>IF(N227="zákl. prenesená",J227,0)</f>
        <v>0</v>
      </c>
      <c r="BH227" s="141">
        <f>IF(N227="zníž. prenesená",J227,0)</f>
        <v>0</v>
      </c>
      <c r="BI227" s="141">
        <f>IF(N227="nulová",J227,0)</f>
        <v>0</v>
      </c>
      <c r="BJ227" s="15" t="s">
        <v>139</v>
      </c>
      <c r="BK227" s="142">
        <f>ROUND(I227*H227,3)</f>
        <v>0</v>
      </c>
      <c r="BL227" s="15" t="s">
        <v>138</v>
      </c>
      <c r="BM227" s="140" t="s">
        <v>244</v>
      </c>
    </row>
    <row r="228" spans="2:65" s="12" customFormat="1">
      <c r="B228" s="143"/>
      <c r="D228" s="144" t="s">
        <v>140</v>
      </c>
      <c r="E228" s="145" t="s">
        <v>1</v>
      </c>
      <c r="F228" s="146" t="s">
        <v>245</v>
      </c>
      <c r="H228" s="147">
        <v>160.48699999999999</v>
      </c>
      <c r="I228" s="12">
        <v>0</v>
      </c>
      <c r="L228" s="143"/>
      <c r="M228" s="148"/>
      <c r="N228" s="149"/>
      <c r="O228" s="149"/>
      <c r="P228" s="149"/>
      <c r="Q228" s="149"/>
      <c r="R228" s="149"/>
      <c r="S228" s="149"/>
      <c r="T228" s="150"/>
      <c r="AT228" s="145" t="s">
        <v>140</v>
      </c>
      <c r="AU228" s="145" t="s">
        <v>139</v>
      </c>
      <c r="AV228" s="12" t="s">
        <v>139</v>
      </c>
      <c r="AW228" s="12" t="s">
        <v>24</v>
      </c>
      <c r="AX228" s="12" t="s">
        <v>69</v>
      </c>
      <c r="AY228" s="145" t="s">
        <v>132</v>
      </c>
    </row>
    <row r="229" spans="2:65" s="12" customFormat="1">
      <c r="B229" s="143"/>
      <c r="D229" s="144" t="s">
        <v>140</v>
      </c>
      <c r="E229" s="145" t="s">
        <v>1</v>
      </c>
      <c r="F229" s="146" t="s">
        <v>246</v>
      </c>
      <c r="H229" s="147">
        <v>-18.667999999999999</v>
      </c>
      <c r="L229" s="143"/>
      <c r="M229" s="148"/>
      <c r="N229" s="149"/>
      <c r="O229" s="149"/>
      <c r="P229" s="149"/>
      <c r="Q229" s="149"/>
      <c r="R229" s="149"/>
      <c r="S229" s="149"/>
      <c r="T229" s="150"/>
      <c r="AT229" s="145" t="s">
        <v>140</v>
      </c>
      <c r="AU229" s="145" t="s">
        <v>139</v>
      </c>
      <c r="AV229" s="12" t="s">
        <v>139</v>
      </c>
      <c r="AW229" s="12" t="s">
        <v>24</v>
      </c>
      <c r="AX229" s="12" t="s">
        <v>69</v>
      </c>
      <c r="AY229" s="145" t="s">
        <v>132</v>
      </c>
    </row>
    <row r="230" spans="2:65" s="12" customFormat="1">
      <c r="B230" s="143"/>
      <c r="D230" s="144" t="s">
        <v>140</v>
      </c>
      <c r="E230" s="145" t="s">
        <v>1</v>
      </c>
      <c r="F230" s="146" t="s">
        <v>247</v>
      </c>
      <c r="H230" s="147">
        <v>30.08</v>
      </c>
      <c r="L230" s="143"/>
      <c r="M230" s="148"/>
      <c r="N230" s="149"/>
      <c r="O230" s="149"/>
      <c r="P230" s="149"/>
      <c r="Q230" s="149"/>
      <c r="R230" s="149"/>
      <c r="S230" s="149"/>
      <c r="T230" s="150"/>
      <c r="AT230" s="145" t="s">
        <v>140</v>
      </c>
      <c r="AU230" s="145" t="s">
        <v>139</v>
      </c>
      <c r="AV230" s="12" t="s">
        <v>139</v>
      </c>
      <c r="AW230" s="12" t="s">
        <v>24</v>
      </c>
      <c r="AX230" s="12" t="s">
        <v>69</v>
      </c>
      <c r="AY230" s="145" t="s">
        <v>132</v>
      </c>
    </row>
    <row r="231" spans="2:65" s="12" customFormat="1">
      <c r="B231" s="143"/>
      <c r="D231" s="144" t="s">
        <v>140</v>
      </c>
      <c r="E231" s="145" t="s">
        <v>1</v>
      </c>
      <c r="F231" s="146" t="s">
        <v>248</v>
      </c>
      <c r="H231" s="147">
        <v>-2</v>
      </c>
      <c r="L231" s="143"/>
      <c r="M231" s="148"/>
      <c r="N231" s="149"/>
      <c r="O231" s="149"/>
      <c r="P231" s="149"/>
      <c r="Q231" s="149"/>
      <c r="R231" s="149"/>
      <c r="S231" s="149"/>
      <c r="T231" s="150"/>
      <c r="AT231" s="145" t="s">
        <v>140</v>
      </c>
      <c r="AU231" s="145" t="s">
        <v>139</v>
      </c>
      <c r="AV231" s="12" t="s">
        <v>139</v>
      </c>
      <c r="AW231" s="12" t="s">
        <v>24</v>
      </c>
      <c r="AX231" s="12" t="s">
        <v>69</v>
      </c>
      <c r="AY231" s="145" t="s">
        <v>132</v>
      </c>
    </row>
    <row r="232" spans="2:65" s="13" customFormat="1">
      <c r="B232" s="151"/>
      <c r="D232" s="144" t="s">
        <v>140</v>
      </c>
      <c r="E232" s="152" t="s">
        <v>1</v>
      </c>
      <c r="F232" s="153" t="s">
        <v>142</v>
      </c>
      <c r="H232" s="154">
        <v>169.899</v>
      </c>
      <c r="L232" s="151"/>
      <c r="M232" s="155"/>
      <c r="N232" s="156"/>
      <c r="O232" s="156"/>
      <c r="P232" s="156"/>
      <c r="Q232" s="156"/>
      <c r="R232" s="156"/>
      <c r="S232" s="156"/>
      <c r="T232" s="157"/>
      <c r="AT232" s="152" t="s">
        <v>140</v>
      </c>
      <c r="AU232" s="152" t="s">
        <v>139</v>
      </c>
      <c r="AV232" s="13" t="s">
        <v>138</v>
      </c>
      <c r="AW232" s="13" t="s">
        <v>24</v>
      </c>
      <c r="AX232" s="13" t="s">
        <v>77</v>
      </c>
      <c r="AY232" s="152" t="s">
        <v>132</v>
      </c>
    </row>
    <row r="233" spans="2:65" s="1" customFormat="1" ht="24" customHeight="1">
      <c r="B233" s="130"/>
      <c r="C233" s="131" t="s">
        <v>249</v>
      </c>
      <c r="D233" s="131" t="s">
        <v>134</v>
      </c>
      <c r="E233" s="132" t="s">
        <v>250</v>
      </c>
      <c r="F233" s="133" t="s">
        <v>251</v>
      </c>
      <c r="G233" s="134" t="s">
        <v>176</v>
      </c>
      <c r="H233" s="135">
        <v>169.899</v>
      </c>
      <c r="I233" s="135">
        <v>0</v>
      </c>
      <c r="J233" s="135">
        <f>ROUND(I233*H233,3)</f>
        <v>0</v>
      </c>
      <c r="K233" s="133" t="s">
        <v>1</v>
      </c>
      <c r="L233" s="27"/>
      <c r="M233" s="136" t="s">
        <v>1</v>
      </c>
      <c r="N233" s="137" t="s">
        <v>35</v>
      </c>
      <c r="O233" s="138">
        <v>0</v>
      </c>
      <c r="P233" s="138">
        <f>O233*H233</f>
        <v>0</v>
      </c>
      <c r="Q233" s="138">
        <v>0</v>
      </c>
      <c r="R233" s="138">
        <f>Q233*H233</f>
        <v>0</v>
      </c>
      <c r="S233" s="138">
        <v>0</v>
      </c>
      <c r="T233" s="139">
        <f>S233*H233</f>
        <v>0</v>
      </c>
      <c r="AR233" s="140" t="s">
        <v>138</v>
      </c>
      <c r="AT233" s="140" t="s">
        <v>134</v>
      </c>
      <c r="AU233" s="140" t="s">
        <v>139</v>
      </c>
      <c r="AY233" s="15" t="s">
        <v>132</v>
      </c>
      <c r="BE233" s="141">
        <f>IF(N233="základná",J233,0)</f>
        <v>0</v>
      </c>
      <c r="BF233" s="141">
        <f>IF(N233="znížená",J233,0)</f>
        <v>0</v>
      </c>
      <c r="BG233" s="141">
        <f>IF(N233="zákl. prenesená",J233,0)</f>
        <v>0</v>
      </c>
      <c r="BH233" s="141">
        <f>IF(N233="zníž. prenesená",J233,0)</f>
        <v>0</v>
      </c>
      <c r="BI233" s="141">
        <f>IF(N233="nulová",J233,0)</f>
        <v>0</v>
      </c>
      <c r="BJ233" s="15" t="s">
        <v>139</v>
      </c>
      <c r="BK233" s="142">
        <f>ROUND(I233*H233,3)</f>
        <v>0</v>
      </c>
      <c r="BL233" s="15" t="s">
        <v>138</v>
      </c>
      <c r="BM233" s="140" t="s">
        <v>252</v>
      </c>
    </row>
    <row r="234" spans="2:65" s="12" customFormat="1">
      <c r="B234" s="143"/>
      <c r="D234" s="144" t="s">
        <v>140</v>
      </c>
      <c r="E234" s="145" t="s">
        <v>1</v>
      </c>
      <c r="F234" s="146" t="s">
        <v>245</v>
      </c>
      <c r="H234" s="147">
        <v>160.48699999999999</v>
      </c>
      <c r="I234" s="12">
        <v>0</v>
      </c>
      <c r="L234" s="143"/>
      <c r="M234" s="148"/>
      <c r="N234" s="149"/>
      <c r="O234" s="149"/>
      <c r="P234" s="149"/>
      <c r="Q234" s="149"/>
      <c r="R234" s="149"/>
      <c r="S234" s="149"/>
      <c r="T234" s="150"/>
      <c r="AT234" s="145" t="s">
        <v>140</v>
      </c>
      <c r="AU234" s="145" t="s">
        <v>139</v>
      </c>
      <c r="AV234" s="12" t="s">
        <v>139</v>
      </c>
      <c r="AW234" s="12" t="s">
        <v>24</v>
      </c>
      <c r="AX234" s="12" t="s">
        <v>69</v>
      </c>
      <c r="AY234" s="145" t="s">
        <v>132</v>
      </c>
    </row>
    <row r="235" spans="2:65" s="12" customFormat="1">
      <c r="B235" s="143"/>
      <c r="D235" s="144" t="s">
        <v>140</v>
      </c>
      <c r="E235" s="145" t="s">
        <v>1</v>
      </c>
      <c r="F235" s="146" t="s">
        <v>246</v>
      </c>
      <c r="H235" s="147">
        <v>-18.667999999999999</v>
      </c>
      <c r="L235" s="143"/>
      <c r="M235" s="148"/>
      <c r="N235" s="149"/>
      <c r="O235" s="149"/>
      <c r="P235" s="149"/>
      <c r="Q235" s="149"/>
      <c r="R235" s="149"/>
      <c r="S235" s="149"/>
      <c r="T235" s="150"/>
      <c r="AT235" s="145" t="s">
        <v>140</v>
      </c>
      <c r="AU235" s="145" t="s">
        <v>139</v>
      </c>
      <c r="AV235" s="12" t="s">
        <v>139</v>
      </c>
      <c r="AW235" s="12" t="s">
        <v>24</v>
      </c>
      <c r="AX235" s="12" t="s">
        <v>69</v>
      </c>
      <c r="AY235" s="145" t="s">
        <v>132</v>
      </c>
    </row>
    <row r="236" spans="2:65" s="12" customFormat="1">
      <c r="B236" s="143"/>
      <c r="D236" s="144" t="s">
        <v>140</v>
      </c>
      <c r="E236" s="145" t="s">
        <v>1</v>
      </c>
      <c r="F236" s="146" t="s">
        <v>247</v>
      </c>
      <c r="H236" s="147">
        <v>30.08</v>
      </c>
      <c r="L236" s="143"/>
      <c r="M236" s="148"/>
      <c r="N236" s="149"/>
      <c r="O236" s="149"/>
      <c r="P236" s="149"/>
      <c r="Q236" s="149"/>
      <c r="R236" s="149"/>
      <c r="S236" s="149"/>
      <c r="T236" s="150"/>
      <c r="AT236" s="145" t="s">
        <v>140</v>
      </c>
      <c r="AU236" s="145" t="s">
        <v>139</v>
      </c>
      <c r="AV236" s="12" t="s">
        <v>139</v>
      </c>
      <c r="AW236" s="12" t="s">
        <v>24</v>
      </c>
      <c r="AX236" s="12" t="s">
        <v>69</v>
      </c>
      <c r="AY236" s="145" t="s">
        <v>132</v>
      </c>
    </row>
    <row r="237" spans="2:65" s="12" customFormat="1">
      <c r="B237" s="143"/>
      <c r="D237" s="144" t="s">
        <v>140</v>
      </c>
      <c r="E237" s="145" t="s">
        <v>1</v>
      </c>
      <c r="F237" s="146" t="s">
        <v>248</v>
      </c>
      <c r="H237" s="147">
        <v>-2</v>
      </c>
      <c r="L237" s="143"/>
      <c r="M237" s="148"/>
      <c r="N237" s="149"/>
      <c r="O237" s="149"/>
      <c r="P237" s="149"/>
      <c r="Q237" s="149"/>
      <c r="R237" s="149"/>
      <c r="S237" s="149"/>
      <c r="T237" s="150"/>
      <c r="AT237" s="145" t="s">
        <v>140</v>
      </c>
      <c r="AU237" s="145" t="s">
        <v>139</v>
      </c>
      <c r="AV237" s="12" t="s">
        <v>139</v>
      </c>
      <c r="AW237" s="12" t="s">
        <v>24</v>
      </c>
      <c r="AX237" s="12" t="s">
        <v>69</v>
      </c>
      <c r="AY237" s="145" t="s">
        <v>132</v>
      </c>
    </row>
    <row r="238" spans="2:65" s="13" customFormat="1">
      <c r="B238" s="151"/>
      <c r="D238" s="144" t="s">
        <v>140</v>
      </c>
      <c r="E238" s="152" t="s">
        <v>1</v>
      </c>
      <c r="F238" s="153" t="s">
        <v>142</v>
      </c>
      <c r="H238" s="154">
        <v>169.899</v>
      </c>
      <c r="L238" s="151"/>
      <c r="M238" s="155"/>
      <c r="N238" s="156"/>
      <c r="O238" s="156"/>
      <c r="P238" s="156"/>
      <c r="Q238" s="156"/>
      <c r="R238" s="156"/>
      <c r="S238" s="156"/>
      <c r="T238" s="157"/>
      <c r="AT238" s="152" t="s">
        <v>140</v>
      </c>
      <c r="AU238" s="152" t="s">
        <v>139</v>
      </c>
      <c r="AV238" s="13" t="s">
        <v>138</v>
      </c>
      <c r="AW238" s="13" t="s">
        <v>24</v>
      </c>
      <c r="AX238" s="13" t="s">
        <v>77</v>
      </c>
      <c r="AY238" s="152" t="s">
        <v>132</v>
      </c>
    </row>
    <row r="239" spans="2:65" s="1" customFormat="1" ht="24" customHeight="1">
      <c r="B239" s="130"/>
      <c r="C239" s="131" t="s">
        <v>253</v>
      </c>
      <c r="D239" s="131" t="s">
        <v>134</v>
      </c>
      <c r="E239" s="132" t="s">
        <v>254</v>
      </c>
      <c r="F239" s="133" t="s">
        <v>255</v>
      </c>
      <c r="G239" s="134" t="s">
        <v>176</v>
      </c>
      <c r="H239" s="135">
        <v>141.81899999999999</v>
      </c>
      <c r="I239" s="135">
        <v>0</v>
      </c>
      <c r="J239" s="135">
        <f>ROUND(I239*H239,3)</f>
        <v>0</v>
      </c>
      <c r="K239" s="133" t="s">
        <v>1</v>
      </c>
      <c r="L239" s="27"/>
      <c r="M239" s="136" t="s">
        <v>1</v>
      </c>
      <c r="N239" s="137" t="s">
        <v>35</v>
      </c>
      <c r="O239" s="138">
        <v>0</v>
      </c>
      <c r="P239" s="138">
        <f>O239*H239</f>
        <v>0</v>
      </c>
      <c r="Q239" s="138">
        <v>0</v>
      </c>
      <c r="R239" s="138">
        <f>Q239*H239</f>
        <v>0</v>
      </c>
      <c r="S239" s="138">
        <v>0</v>
      </c>
      <c r="T239" s="139">
        <f>S239*H239</f>
        <v>0</v>
      </c>
      <c r="AR239" s="140" t="s">
        <v>138</v>
      </c>
      <c r="AT239" s="140" t="s">
        <v>134</v>
      </c>
      <c r="AU239" s="140" t="s">
        <v>139</v>
      </c>
      <c r="AY239" s="15" t="s">
        <v>132</v>
      </c>
      <c r="BE239" s="141">
        <f>IF(N239="základná",J239,0)</f>
        <v>0</v>
      </c>
      <c r="BF239" s="141">
        <f>IF(N239="znížená",J239,0)</f>
        <v>0</v>
      </c>
      <c r="BG239" s="141">
        <f>IF(N239="zákl. prenesená",J239,0)</f>
        <v>0</v>
      </c>
      <c r="BH239" s="141">
        <f>IF(N239="zníž. prenesená",J239,0)</f>
        <v>0</v>
      </c>
      <c r="BI239" s="141">
        <f>IF(N239="nulová",J239,0)</f>
        <v>0</v>
      </c>
      <c r="BJ239" s="15" t="s">
        <v>139</v>
      </c>
      <c r="BK239" s="142">
        <f>ROUND(I239*H239,3)</f>
        <v>0</v>
      </c>
      <c r="BL239" s="15" t="s">
        <v>138</v>
      </c>
      <c r="BM239" s="140" t="s">
        <v>256</v>
      </c>
    </row>
    <row r="240" spans="2:65" s="12" customFormat="1">
      <c r="B240" s="143"/>
      <c r="D240" s="144" t="s">
        <v>140</v>
      </c>
      <c r="E240" s="145" t="s">
        <v>1</v>
      </c>
      <c r="F240" s="146" t="s">
        <v>245</v>
      </c>
      <c r="H240" s="147">
        <v>160.48699999999999</v>
      </c>
      <c r="L240" s="143"/>
      <c r="M240" s="148"/>
      <c r="N240" s="149"/>
      <c r="O240" s="149"/>
      <c r="P240" s="149"/>
      <c r="Q240" s="149"/>
      <c r="R240" s="149"/>
      <c r="S240" s="149"/>
      <c r="T240" s="150"/>
      <c r="AT240" s="145" t="s">
        <v>140</v>
      </c>
      <c r="AU240" s="145" t="s">
        <v>139</v>
      </c>
      <c r="AV240" s="12" t="s">
        <v>139</v>
      </c>
      <c r="AW240" s="12" t="s">
        <v>24</v>
      </c>
      <c r="AX240" s="12" t="s">
        <v>69</v>
      </c>
      <c r="AY240" s="145" t="s">
        <v>132</v>
      </c>
    </row>
    <row r="241" spans="2:65" s="12" customFormat="1">
      <c r="B241" s="143"/>
      <c r="D241" s="144" t="s">
        <v>140</v>
      </c>
      <c r="E241" s="145" t="s">
        <v>1</v>
      </c>
      <c r="F241" s="146" t="s">
        <v>246</v>
      </c>
      <c r="H241" s="147">
        <v>-18.667999999999999</v>
      </c>
      <c r="L241" s="143"/>
      <c r="M241" s="148"/>
      <c r="N241" s="149"/>
      <c r="O241" s="149"/>
      <c r="P241" s="149"/>
      <c r="Q241" s="149"/>
      <c r="R241" s="149"/>
      <c r="S241" s="149"/>
      <c r="T241" s="150"/>
      <c r="AT241" s="145" t="s">
        <v>140</v>
      </c>
      <c r="AU241" s="145" t="s">
        <v>139</v>
      </c>
      <c r="AV241" s="12" t="s">
        <v>139</v>
      </c>
      <c r="AW241" s="12" t="s">
        <v>24</v>
      </c>
      <c r="AX241" s="12" t="s">
        <v>69</v>
      </c>
      <c r="AY241" s="145" t="s">
        <v>132</v>
      </c>
    </row>
    <row r="242" spans="2:65" s="13" customFormat="1">
      <c r="B242" s="151"/>
      <c r="D242" s="144" t="s">
        <v>140</v>
      </c>
      <c r="E242" s="152" t="s">
        <v>1</v>
      </c>
      <c r="F242" s="153" t="s">
        <v>142</v>
      </c>
      <c r="H242" s="154">
        <v>141.81899999999999</v>
      </c>
      <c r="L242" s="151"/>
      <c r="M242" s="155"/>
      <c r="N242" s="156"/>
      <c r="O242" s="156"/>
      <c r="P242" s="156"/>
      <c r="Q242" s="156"/>
      <c r="R242" s="156"/>
      <c r="S242" s="156"/>
      <c r="T242" s="157"/>
      <c r="AT242" s="152" t="s">
        <v>140</v>
      </c>
      <c r="AU242" s="152" t="s">
        <v>139</v>
      </c>
      <c r="AV242" s="13" t="s">
        <v>138</v>
      </c>
      <c r="AW242" s="13" t="s">
        <v>24</v>
      </c>
      <c r="AX242" s="13" t="s">
        <v>77</v>
      </c>
      <c r="AY242" s="152" t="s">
        <v>132</v>
      </c>
    </row>
    <row r="243" spans="2:65" s="1" customFormat="1" ht="24" customHeight="1">
      <c r="B243" s="130"/>
      <c r="C243" s="131" t="s">
        <v>189</v>
      </c>
      <c r="D243" s="131" t="s">
        <v>134</v>
      </c>
      <c r="E243" s="132" t="s">
        <v>257</v>
      </c>
      <c r="F243" s="133" t="s">
        <v>258</v>
      </c>
      <c r="G243" s="134" t="s">
        <v>176</v>
      </c>
      <c r="H243" s="135">
        <v>28.08</v>
      </c>
      <c r="I243" s="135">
        <v>0</v>
      </c>
      <c r="J243" s="135">
        <f>ROUND(I243*H243,3)</f>
        <v>0</v>
      </c>
      <c r="K243" s="133" t="s">
        <v>1</v>
      </c>
      <c r="L243" s="27"/>
      <c r="M243" s="136" t="s">
        <v>1</v>
      </c>
      <c r="N243" s="137" t="s">
        <v>35</v>
      </c>
      <c r="O243" s="138">
        <v>0</v>
      </c>
      <c r="P243" s="138">
        <f>O243*H243</f>
        <v>0</v>
      </c>
      <c r="Q243" s="138">
        <v>0</v>
      </c>
      <c r="R243" s="138">
        <f>Q243*H243</f>
        <v>0</v>
      </c>
      <c r="S243" s="138">
        <v>0</v>
      </c>
      <c r="T243" s="139">
        <f>S243*H243</f>
        <v>0</v>
      </c>
      <c r="AR243" s="140" t="s">
        <v>138</v>
      </c>
      <c r="AT243" s="140" t="s">
        <v>134</v>
      </c>
      <c r="AU243" s="140" t="s">
        <v>139</v>
      </c>
      <c r="AY243" s="15" t="s">
        <v>132</v>
      </c>
      <c r="BE243" s="141">
        <f>IF(N243="základná",J243,0)</f>
        <v>0</v>
      </c>
      <c r="BF243" s="141">
        <f>IF(N243="znížená",J243,0)</f>
        <v>0</v>
      </c>
      <c r="BG243" s="141">
        <f>IF(N243="zákl. prenesená",J243,0)</f>
        <v>0</v>
      </c>
      <c r="BH243" s="141">
        <f>IF(N243="zníž. prenesená",J243,0)</f>
        <v>0</v>
      </c>
      <c r="BI243" s="141">
        <f>IF(N243="nulová",J243,0)</f>
        <v>0</v>
      </c>
      <c r="BJ243" s="15" t="s">
        <v>139</v>
      </c>
      <c r="BK243" s="142">
        <f>ROUND(I243*H243,3)</f>
        <v>0</v>
      </c>
      <c r="BL243" s="15" t="s">
        <v>138</v>
      </c>
      <c r="BM243" s="140" t="s">
        <v>259</v>
      </c>
    </row>
    <row r="244" spans="2:65" s="12" customFormat="1">
      <c r="B244" s="143"/>
      <c r="D244" s="144" t="s">
        <v>140</v>
      </c>
      <c r="E244" s="145" t="s">
        <v>1</v>
      </c>
      <c r="F244" s="146" t="s">
        <v>247</v>
      </c>
      <c r="H244" s="147">
        <v>30.08</v>
      </c>
      <c r="I244" s="12">
        <v>0</v>
      </c>
      <c r="L244" s="143"/>
      <c r="M244" s="148"/>
      <c r="N244" s="149"/>
      <c r="O244" s="149"/>
      <c r="P244" s="149"/>
      <c r="Q244" s="149"/>
      <c r="R244" s="149"/>
      <c r="S244" s="149"/>
      <c r="T244" s="150"/>
      <c r="AT244" s="145" t="s">
        <v>140</v>
      </c>
      <c r="AU244" s="145" t="s">
        <v>139</v>
      </c>
      <c r="AV244" s="12" t="s">
        <v>139</v>
      </c>
      <c r="AW244" s="12" t="s">
        <v>24</v>
      </c>
      <c r="AX244" s="12" t="s">
        <v>69</v>
      </c>
      <c r="AY244" s="145" t="s">
        <v>132</v>
      </c>
    </row>
    <row r="245" spans="2:65" s="12" customFormat="1">
      <c r="B245" s="143"/>
      <c r="D245" s="144" t="s">
        <v>140</v>
      </c>
      <c r="E245" s="145" t="s">
        <v>1</v>
      </c>
      <c r="F245" s="146" t="s">
        <v>248</v>
      </c>
      <c r="H245" s="147">
        <v>-2</v>
      </c>
      <c r="L245" s="143"/>
      <c r="M245" s="148"/>
      <c r="N245" s="149"/>
      <c r="O245" s="149"/>
      <c r="P245" s="149"/>
      <c r="Q245" s="149"/>
      <c r="R245" s="149"/>
      <c r="S245" s="149"/>
      <c r="T245" s="150"/>
      <c r="AT245" s="145" t="s">
        <v>140</v>
      </c>
      <c r="AU245" s="145" t="s">
        <v>139</v>
      </c>
      <c r="AV245" s="12" t="s">
        <v>139</v>
      </c>
      <c r="AW245" s="12" t="s">
        <v>24</v>
      </c>
      <c r="AX245" s="12" t="s">
        <v>69</v>
      </c>
      <c r="AY245" s="145" t="s">
        <v>132</v>
      </c>
    </row>
    <row r="246" spans="2:65" s="13" customFormat="1">
      <c r="B246" s="151"/>
      <c r="D246" s="144" t="s">
        <v>140</v>
      </c>
      <c r="E246" s="152" t="s">
        <v>1</v>
      </c>
      <c r="F246" s="153" t="s">
        <v>142</v>
      </c>
      <c r="H246" s="154">
        <v>28.08</v>
      </c>
      <c r="L246" s="151"/>
      <c r="M246" s="155"/>
      <c r="N246" s="156"/>
      <c r="O246" s="156"/>
      <c r="P246" s="156"/>
      <c r="Q246" s="156"/>
      <c r="R246" s="156"/>
      <c r="S246" s="156"/>
      <c r="T246" s="157"/>
      <c r="AT246" s="152" t="s">
        <v>140</v>
      </c>
      <c r="AU246" s="152" t="s">
        <v>139</v>
      </c>
      <c r="AV246" s="13" t="s">
        <v>138</v>
      </c>
      <c r="AW246" s="13" t="s">
        <v>24</v>
      </c>
      <c r="AX246" s="13" t="s">
        <v>77</v>
      </c>
      <c r="AY246" s="152" t="s">
        <v>132</v>
      </c>
    </row>
    <row r="247" spans="2:65" s="1" customFormat="1" ht="24" customHeight="1">
      <c r="B247" s="130"/>
      <c r="C247" s="131" t="s">
        <v>260</v>
      </c>
      <c r="D247" s="131" t="s">
        <v>134</v>
      </c>
      <c r="E247" s="132" t="s">
        <v>261</v>
      </c>
      <c r="F247" s="133" t="s">
        <v>262</v>
      </c>
      <c r="G247" s="134" t="s">
        <v>176</v>
      </c>
      <c r="H247" s="135">
        <v>169.899</v>
      </c>
      <c r="I247" s="135">
        <v>0</v>
      </c>
      <c r="J247" s="135">
        <f>ROUND(I247*H247,3)</f>
        <v>0</v>
      </c>
      <c r="K247" s="133" t="s">
        <v>1</v>
      </c>
      <c r="L247" s="27"/>
      <c r="M247" s="136" t="s">
        <v>1</v>
      </c>
      <c r="N247" s="137" t="s">
        <v>35</v>
      </c>
      <c r="O247" s="138">
        <v>0</v>
      </c>
      <c r="P247" s="138">
        <f>O247*H247</f>
        <v>0</v>
      </c>
      <c r="Q247" s="138">
        <v>0</v>
      </c>
      <c r="R247" s="138">
        <f>Q247*H247</f>
        <v>0</v>
      </c>
      <c r="S247" s="138">
        <v>0</v>
      </c>
      <c r="T247" s="139">
        <f>S247*H247</f>
        <v>0</v>
      </c>
      <c r="AR247" s="140" t="s">
        <v>138</v>
      </c>
      <c r="AT247" s="140" t="s">
        <v>134</v>
      </c>
      <c r="AU247" s="140" t="s">
        <v>139</v>
      </c>
      <c r="AY247" s="15" t="s">
        <v>132</v>
      </c>
      <c r="BE247" s="141">
        <f>IF(N247="základná",J247,0)</f>
        <v>0</v>
      </c>
      <c r="BF247" s="141">
        <f>IF(N247="znížená",J247,0)</f>
        <v>0</v>
      </c>
      <c r="BG247" s="141">
        <f>IF(N247="zákl. prenesená",J247,0)</f>
        <v>0</v>
      </c>
      <c r="BH247" s="141">
        <f>IF(N247="zníž. prenesená",J247,0)</f>
        <v>0</v>
      </c>
      <c r="BI247" s="141">
        <f>IF(N247="nulová",J247,0)</f>
        <v>0</v>
      </c>
      <c r="BJ247" s="15" t="s">
        <v>139</v>
      </c>
      <c r="BK247" s="142">
        <f>ROUND(I247*H247,3)</f>
        <v>0</v>
      </c>
      <c r="BL247" s="15" t="s">
        <v>138</v>
      </c>
      <c r="BM247" s="140" t="s">
        <v>263</v>
      </c>
    </row>
    <row r="248" spans="2:65" s="12" customFormat="1">
      <c r="B248" s="143"/>
      <c r="D248" s="144" t="s">
        <v>140</v>
      </c>
      <c r="E248" s="145" t="s">
        <v>1</v>
      </c>
      <c r="F248" s="146" t="s">
        <v>245</v>
      </c>
      <c r="H248" s="147">
        <v>160.48699999999999</v>
      </c>
      <c r="I248" s="12">
        <v>0</v>
      </c>
      <c r="L248" s="143"/>
      <c r="M248" s="148"/>
      <c r="N248" s="149"/>
      <c r="O248" s="149"/>
      <c r="P248" s="149"/>
      <c r="Q248" s="149"/>
      <c r="R248" s="149"/>
      <c r="S248" s="149"/>
      <c r="T248" s="150"/>
      <c r="AT248" s="145" t="s">
        <v>140</v>
      </c>
      <c r="AU248" s="145" t="s">
        <v>139</v>
      </c>
      <c r="AV248" s="12" t="s">
        <v>139</v>
      </c>
      <c r="AW248" s="12" t="s">
        <v>24</v>
      </c>
      <c r="AX248" s="12" t="s">
        <v>69</v>
      </c>
      <c r="AY248" s="145" t="s">
        <v>132</v>
      </c>
    </row>
    <row r="249" spans="2:65" s="12" customFormat="1">
      <c r="B249" s="143"/>
      <c r="D249" s="144" t="s">
        <v>140</v>
      </c>
      <c r="E249" s="145" t="s">
        <v>1</v>
      </c>
      <c r="F249" s="146" t="s">
        <v>246</v>
      </c>
      <c r="H249" s="147">
        <v>-18.667999999999999</v>
      </c>
      <c r="L249" s="143"/>
      <c r="M249" s="148"/>
      <c r="N249" s="149"/>
      <c r="O249" s="149"/>
      <c r="P249" s="149"/>
      <c r="Q249" s="149"/>
      <c r="R249" s="149"/>
      <c r="S249" s="149"/>
      <c r="T249" s="150"/>
      <c r="AT249" s="145" t="s">
        <v>140</v>
      </c>
      <c r="AU249" s="145" t="s">
        <v>139</v>
      </c>
      <c r="AV249" s="12" t="s">
        <v>139</v>
      </c>
      <c r="AW249" s="12" t="s">
        <v>24</v>
      </c>
      <c r="AX249" s="12" t="s">
        <v>69</v>
      </c>
      <c r="AY249" s="145" t="s">
        <v>132</v>
      </c>
    </row>
    <row r="250" spans="2:65" s="12" customFormat="1">
      <c r="B250" s="143"/>
      <c r="D250" s="144" t="s">
        <v>140</v>
      </c>
      <c r="E250" s="145" t="s">
        <v>1</v>
      </c>
      <c r="F250" s="146" t="s">
        <v>247</v>
      </c>
      <c r="H250" s="147">
        <v>30.08</v>
      </c>
      <c r="L250" s="143"/>
      <c r="M250" s="148"/>
      <c r="N250" s="149"/>
      <c r="O250" s="149"/>
      <c r="P250" s="149"/>
      <c r="Q250" s="149"/>
      <c r="R250" s="149"/>
      <c r="S250" s="149"/>
      <c r="T250" s="150"/>
      <c r="AT250" s="145" t="s">
        <v>140</v>
      </c>
      <c r="AU250" s="145" t="s">
        <v>139</v>
      </c>
      <c r="AV250" s="12" t="s">
        <v>139</v>
      </c>
      <c r="AW250" s="12" t="s">
        <v>24</v>
      </c>
      <c r="AX250" s="12" t="s">
        <v>69</v>
      </c>
      <c r="AY250" s="145" t="s">
        <v>132</v>
      </c>
    </row>
    <row r="251" spans="2:65" s="12" customFormat="1">
      <c r="B251" s="143"/>
      <c r="D251" s="144" t="s">
        <v>140</v>
      </c>
      <c r="E251" s="145" t="s">
        <v>1</v>
      </c>
      <c r="F251" s="146" t="s">
        <v>248</v>
      </c>
      <c r="H251" s="147">
        <v>-2</v>
      </c>
      <c r="L251" s="143"/>
      <c r="M251" s="148"/>
      <c r="N251" s="149"/>
      <c r="O251" s="149"/>
      <c r="P251" s="149"/>
      <c r="Q251" s="149"/>
      <c r="R251" s="149"/>
      <c r="S251" s="149"/>
      <c r="T251" s="150"/>
      <c r="AT251" s="145" t="s">
        <v>140</v>
      </c>
      <c r="AU251" s="145" t="s">
        <v>139</v>
      </c>
      <c r="AV251" s="12" t="s">
        <v>139</v>
      </c>
      <c r="AW251" s="12" t="s">
        <v>24</v>
      </c>
      <c r="AX251" s="12" t="s">
        <v>69</v>
      </c>
      <c r="AY251" s="145" t="s">
        <v>132</v>
      </c>
    </row>
    <row r="252" spans="2:65" s="13" customFormat="1">
      <c r="B252" s="151"/>
      <c r="D252" s="144" t="s">
        <v>140</v>
      </c>
      <c r="E252" s="152" t="s">
        <v>1</v>
      </c>
      <c r="F252" s="153" t="s">
        <v>142</v>
      </c>
      <c r="H252" s="154">
        <v>169.899</v>
      </c>
      <c r="L252" s="151"/>
      <c r="M252" s="155"/>
      <c r="N252" s="156"/>
      <c r="O252" s="156"/>
      <c r="P252" s="156"/>
      <c r="Q252" s="156"/>
      <c r="R252" s="156"/>
      <c r="S252" s="156"/>
      <c r="T252" s="157"/>
      <c r="AT252" s="152" t="s">
        <v>140</v>
      </c>
      <c r="AU252" s="152" t="s">
        <v>139</v>
      </c>
      <c r="AV252" s="13" t="s">
        <v>138</v>
      </c>
      <c r="AW252" s="13" t="s">
        <v>24</v>
      </c>
      <c r="AX252" s="13" t="s">
        <v>77</v>
      </c>
      <c r="AY252" s="152" t="s">
        <v>132</v>
      </c>
    </row>
    <row r="253" spans="2:65" s="1" customFormat="1" ht="24" customHeight="1">
      <c r="B253" s="130"/>
      <c r="C253" s="131" t="s">
        <v>205</v>
      </c>
      <c r="D253" s="131" t="s">
        <v>134</v>
      </c>
      <c r="E253" s="132" t="s">
        <v>264</v>
      </c>
      <c r="F253" s="133" t="s">
        <v>265</v>
      </c>
      <c r="G253" s="134" t="s">
        <v>176</v>
      </c>
      <c r="H253" s="135">
        <v>36.700000000000003</v>
      </c>
      <c r="I253" s="135">
        <v>0</v>
      </c>
      <c r="J253" s="135">
        <f>ROUND(I253*H253,3)</f>
        <v>0</v>
      </c>
      <c r="K253" s="133" t="s">
        <v>1</v>
      </c>
      <c r="L253" s="27"/>
      <c r="M253" s="136" t="s">
        <v>1</v>
      </c>
      <c r="N253" s="137" t="s">
        <v>35</v>
      </c>
      <c r="O253" s="138">
        <v>0</v>
      </c>
      <c r="P253" s="138">
        <f>O253*H253</f>
        <v>0</v>
      </c>
      <c r="Q253" s="138">
        <v>0</v>
      </c>
      <c r="R253" s="138">
        <f>Q253*H253</f>
        <v>0</v>
      </c>
      <c r="S253" s="138">
        <v>0</v>
      </c>
      <c r="T253" s="139">
        <f>S253*H253</f>
        <v>0</v>
      </c>
      <c r="AR253" s="140" t="s">
        <v>138</v>
      </c>
      <c r="AT253" s="140" t="s">
        <v>134</v>
      </c>
      <c r="AU253" s="140" t="s">
        <v>139</v>
      </c>
      <c r="AY253" s="15" t="s">
        <v>132</v>
      </c>
      <c r="BE253" s="141">
        <f>IF(N253="základná",J253,0)</f>
        <v>0</v>
      </c>
      <c r="BF253" s="141">
        <f>IF(N253="znížená",J253,0)</f>
        <v>0</v>
      </c>
      <c r="BG253" s="141">
        <f>IF(N253="zákl. prenesená",J253,0)</f>
        <v>0</v>
      </c>
      <c r="BH253" s="141">
        <f>IF(N253="zníž. prenesená",J253,0)</f>
        <v>0</v>
      </c>
      <c r="BI253" s="141">
        <f>IF(N253="nulová",J253,0)</f>
        <v>0</v>
      </c>
      <c r="BJ253" s="15" t="s">
        <v>139</v>
      </c>
      <c r="BK253" s="142">
        <f>ROUND(I253*H253,3)</f>
        <v>0</v>
      </c>
      <c r="BL253" s="15" t="s">
        <v>138</v>
      </c>
      <c r="BM253" s="140" t="s">
        <v>266</v>
      </c>
    </row>
    <row r="254" spans="2:65" s="12" customFormat="1">
      <c r="B254" s="143"/>
      <c r="D254" s="144" t="s">
        <v>140</v>
      </c>
      <c r="E254" s="145" t="s">
        <v>1</v>
      </c>
      <c r="F254" s="146" t="s">
        <v>267</v>
      </c>
      <c r="H254" s="147">
        <v>36.700000000000003</v>
      </c>
      <c r="L254" s="143"/>
      <c r="M254" s="148"/>
      <c r="N254" s="149"/>
      <c r="O254" s="149"/>
      <c r="P254" s="149"/>
      <c r="Q254" s="149"/>
      <c r="R254" s="149"/>
      <c r="S254" s="149"/>
      <c r="T254" s="150"/>
      <c r="AT254" s="145" t="s">
        <v>140</v>
      </c>
      <c r="AU254" s="145" t="s">
        <v>139</v>
      </c>
      <c r="AV254" s="12" t="s">
        <v>139</v>
      </c>
      <c r="AW254" s="12" t="s">
        <v>24</v>
      </c>
      <c r="AX254" s="12" t="s">
        <v>69</v>
      </c>
      <c r="AY254" s="145" t="s">
        <v>132</v>
      </c>
    </row>
    <row r="255" spans="2:65" s="13" customFormat="1">
      <c r="B255" s="151"/>
      <c r="D255" s="144" t="s">
        <v>140</v>
      </c>
      <c r="E255" s="152" t="s">
        <v>1</v>
      </c>
      <c r="F255" s="153" t="s">
        <v>142</v>
      </c>
      <c r="H255" s="154">
        <v>36.700000000000003</v>
      </c>
      <c r="L255" s="151"/>
      <c r="M255" s="155"/>
      <c r="N255" s="156"/>
      <c r="O255" s="156"/>
      <c r="P255" s="156"/>
      <c r="Q255" s="156"/>
      <c r="R255" s="156"/>
      <c r="S255" s="156"/>
      <c r="T255" s="157"/>
      <c r="AT255" s="152" t="s">
        <v>140</v>
      </c>
      <c r="AU255" s="152" t="s">
        <v>139</v>
      </c>
      <c r="AV255" s="13" t="s">
        <v>138</v>
      </c>
      <c r="AW255" s="13" t="s">
        <v>24</v>
      </c>
      <c r="AX255" s="13" t="s">
        <v>77</v>
      </c>
      <c r="AY255" s="152" t="s">
        <v>132</v>
      </c>
    </row>
    <row r="256" spans="2:65" s="1" customFormat="1" ht="24" customHeight="1">
      <c r="B256" s="130"/>
      <c r="C256" s="131" t="s">
        <v>268</v>
      </c>
      <c r="D256" s="131" t="s">
        <v>134</v>
      </c>
      <c r="E256" s="132" t="s">
        <v>269</v>
      </c>
      <c r="F256" s="133" t="s">
        <v>270</v>
      </c>
      <c r="G256" s="134" t="s">
        <v>176</v>
      </c>
      <c r="H256" s="135">
        <v>34.1</v>
      </c>
      <c r="I256" s="135">
        <v>0</v>
      </c>
      <c r="J256" s="135">
        <f>ROUND(I256*H256,3)</f>
        <v>0</v>
      </c>
      <c r="K256" s="133" t="s">
        <v>1</v>
      </c>
      <c r="L256" s="27"/>
      <c r="M256" s="136" t="s">
        <v>1</v>
      </c>
      <c r="N256" s="137" t="s">
        <v>35</v>
      </c>
      <c r="O256" s="138">
        <v>0</v>
      </c>
      <c r="P256" s="138">
        <f>O256*H256</f>
        <v>0</v>
      </c>
      <c r="Q256" s="138">
        <v>0</v>
      </c>
      <c r="R256" s="138">
        <f>Q256*H256</f>
        <v>0</v>
      </c>
      <c r="S256" s="138">
        <v>0</v>
      </c>
      <c r="T256" s="139">
        <f>S256*H256</f>
        <v>0</v>
      </c>
      <c r="AR256" s="140" t="s">
        <v>138</v>
      </c>
      <c r="AT256" s="140" t="s">
        <v>134</v>
      </c>
      <c r="AU256" s="140" t="s">
        <v>139</v>
      </c>
      <c r="AY256" s="15" t="s">
        <v>132</v>
      </c>
      <c r="BE256" s="141">
        <f>IF(N256="základná",J256,0)</f>
        <v>0</v>
      </c>
      <c r="BF256" s="141">
        <f>IF(N256="znížená",J256,0)</f>
        <v>0</v>
      </c>
      <c r="BG256" s="141">
        <f>IF(N256="zákl. prenesená",J256,0)</f>
        <v>0</v>
      </c>
      <c r="BH256" s="141">
        <f>IF(N256="zníž. prenesená",J256,0)</f>
        <v>0</v>
      </c>
      <c r="BI256" s="141">
        <f>IF(N256="nulová",J256,0)</f>
        <v>0</v>
      </c>
      <c r="BJ256" s="15" t="s">
        <v>139</v>
      </c>
      <c r="BK256" s="142">
        <f>ROUND(I256*H256,3)</f>
        <v>0</v>
      </c>
      <c r="BL256" s="15" t="s">
        <v>138</v>
      </c>
      <c r="BM256" s="140" t="s">
        <v>271</v>
      </c>
    </row>
    <row r="257" spans="2:65" s="12" customFormat="1">
      <c r="B257" s="143"/>
      <c r="D257" s="144" t="s">
        <v>140</v>
      </c>
      <c r="E257" s="145" t="s">
        <v>1</v>
      </c>
      <c r="F257" s="146" t="s">
        <v>272</v>
      </c>
      <c r="H257" s="147">
        <v>34.1</v>
      </c>
      <c r="L257" s="143"/>
      <c r="M257" s="148"/>
      <c r="N257" s="149"/>
      <c r="O257" s="149"/>
      <c r="P257" s="149"/>
      <c r="Q257" s="149"/>
      <c r="R257" s="149"/>
      <c r="S257" s="149"/>
      <c r="T257" s="150"/>
      <c r="AT257" s="145" t="s">
        <v>140</v>
      </c>
      <c r="AU257" s="145" t="s">
        <v>139</v>
      </c>
      <c r="AV257" s="12" t="s">
        <v>139</v>
      </c>
      <c r="AW257" s="12" t="s">
        <v>24</v>
      </c>
      <c r="AX257" s="12" t="s">
        <v>69</v>
      </c>
      <c r="AY257" s="145" t="s">
        <v>132</v>
      </c>
    </row>
    <row r="258" spans="2:65" s="13" customFormat="1">
      <c r="B258" s="151"/>
      <c r="D258" s="144" t="s">
        <v>140</v>
      </c>
      <c r="E258" s="152" t="s">
        <v>1</v>
      </c>
      <c r="F258" s="153" t="s">
        <v>142</v>
      </c>
      <c r="H258" s="154">
        <v>34.1</v>
      </c>
      <c r="L258" s="151"/>
      <c r="M258" s="155"/>
      <c r="N258" s="156"/>
      <c r="O258" s="156"/>
      <c r="P258" s="156"/>
      <c r="Q258" s="156"/>
      <c r="R258" s="156"/>
      <c r="S258" s="156"/>
      <c r="T258" s="157"/>
      <c r="AT258" s="152" t="s">
        <v>140</v>
      </c>
      <c r="AU258" s="152" t="s">
        <v>139</v>
      </c>
      <c r="AV258" s="13" t="s">
        <v>138</v>
      </c>
      <c r="AW258" s="13" t="s">
        <v>24</v>
      </c>
      <c r="AX258" s="13" t="s">
        <v>77</v>
      </c>
      <c r="AY258" s="152" t="s">
        <v>132</v>
      </c>
    </row>
    <row r="259" spans="2:65" s="1" customFormat="1" ht="24" customHeight="1">
      <c r="B259" s="130"/>
      <c r="C259" s="131" t="s">
        <v>208</v>
      </c>
      <c r="D259" s="131" t="s">
        <v>134</v>
      </c>
      <c r="E259" s="132" t="s">
        <v>273</v>
      </c>
      <c r="F259" s="133" t="s">
        <v>274</v>
      </c>
      <c r="G259" s="134" t="s">
        <v>176</v>
      </c>
      <c r="H259" s="135">
        <v>36.700000000000003</v>
      </c>
      <c r="I259" s="135">
        <v>0</v>
      </c>
      <c r="J259" s="135">
        <f>ROUND(I259*H259,3)</f>
        <v>0</v>
      </c>
      <c r="K259" s="133" t="s">
        <v>1</v>
      </c>
      <c r="L259" s="27"/>
      <c r="M259" s="136" t="s">
        <v>1</v>
      </c>
      <c r="N259" s="137" t="s">
        <v>35</v>
      </c>
      <c r="O259" s="138">
        <v>0</v>
      </c>
      <c r="P259" s="138">
        <f>O259*H259</f>
        <v>0</v>
      </c>
      <c r="Q259" s="138">
        <v>0</v>
      </c>
      <c r="R259" s="138">
        <f>Q259*H259</f>
        <v>0</v>
      </c>
      <c r="S259" s="138">
        <v>0</v>
      </c>
      <c r="T259" s="139">
        <f>S259*H259</f>
        <v>0</v>
      </c>
      <c r="AR259" s="140" t="s">
        <v>138</v>
      </c>
      <c r="AT259" s="140" t="s">
        <v>134</v>
      </c>
      <c r="AU259" s="140" t="s">
        <v>139</v>
      </c>
      <c r="AY259" s="15" t="s">
        <v>132</v>
      </c>
      <c r="BE259" s="141">
        <f>IF(N259="základná",J259,0)</f>
        <v>0</v>
      </c>
      <c r="BF259" s="141">
        <f>IF(N259="znížená",J259,0)</f>
        <v>0</v>
      </c>
      <c r="BG259" s="141">
        <f>IF(N259="zákl. prenesená",J259,0)</f>
        <v>0</v>
      </c>
      <c r="BH259" s="141">
        <f>IF(N259="zníž. prenesená",J259,0)</f>
        <v>0</v>
      </c>
      <c r="BI259" s="141">
        <f>IF(N259="nulová",J259,0)</f>
        <v>0</v>
      </c>
      <c r="BJ259" s="15" t="s">
        <v>139</v>
      </c>
      <c r="BK259" s="142">
        <f>ROUND(I259*H259,3)</f>
        <v>0</v>
      </c>
      <c r="BL259" s="15" t="s">
        <v>138</v>
      </c>
      <c r="BM259" s="140" t="s">
        <v>275</v>
      </c>
    </row>
    <row r="260" spans="2:65" s="12" customFormat="1">
      <c r="B260" s="143"/>
      <c r="D260" s="144" t="s">
        <v>140</v>
      </c>
      <c r="E260" s="145" t="s">
        <v>1</v>
      </c>
      <c r="F260" s="146" t="s">
        <v>267</v>
      </c>
      <c r="H260" s="147">
        <v>36.700000000000003</v>
      </c>
      <c r="I260" s="12">
        <v>0</v>
      </c>
      <c r="L260" s="143"/>
      <c r="M260" s="148"/>
      <c r="N260" s="149"/>
      <c r="O260" s="149"/>
      <c r="P260" s="149"/>
      <c r="Q260" s="149"/>
      <c r="R260" s="149"/>
      <c r="S260" s="149"/>
      <c r="T260" s="150"/>
      <c r="AT260" s="145" t="s">
        <v>140</v>
      </c>
      <c r="AU260" s="145" t="s">
        <v>139</v>
      </c>
      <c r="AV260" s="12" t="s">
        <v>139</v>
      </c>
      <c r="AW260" s="12" t="s">
        <v>24</v>
      </c>
      <c r="AX260" s="12" t="s">
        <v>69</v>
      </c>
      <c r="AY260" s="145" t="s">
        <v>132</v>
      </c>
    </row>
    <row r="261" spans="2:65" s="13" customFormat="1">
      <c r="B261" s="151"/>
      <c r="D261" s="144" t="s">
        <v>140</v>
      </c>
      <c r="E261" s="152" t="s">
        <v>1</v>
      </c>
      <c r="F261" s="153" t="s">
        <v>142</v>
      </c>
      <c r="H261" s="154">
        <v>36.700000000000003</v>
      </c>
      <c r="I261" s="13">
        <v>0</v>
      </c>
      <c r="L261" s="151"/>
      <c r="M261" s="155"/>
      <c r="N261" s="156"/>
      <c r="O261" s="156"/>
      <c r="P261" s="156"/>
      <c r="Q261" s="156"/>
      <c r="R261" s="156"/>
      <c r="S261" s="156"/>
      <c r="T261" s="157"/>
      <c r="AT261" s="152" t="s">
        <v>140</v>
      </c>
      <c r="AU261" s="152" t="s">
        <v>139</v>
      </c>
      <c r="AV261" s="13" t="s">
        <v>138</v>
      </c>
      <c r="AW261" s="13" t="s">
        <v>24</v>
      </c>
      <c r="AX261" s="13" t="s">
        <v>77</v>
      </c>
      <c r="AY261" s="152" t="s">
        <v>132</v>
      </c>
    </row>
    <row r="262" spans="2:65" s="1" customFormat="1" ht="24" customHeight="1">
      <c r="B262" s="130"/>
      <c r="C262" s="131" t="s">
        <v>276</v>
      </c>
      <c r="D262" s="131" t="s">
        <v>134</v>
      </c>
      <c r="E262" s="132" t="s">
        <v>277</v>
      </c>
      <c r="F262" s="133" t="s">
        <v>278</v>
      </c>
      <c r="G262" s="134" t="s">
        <v>171</v>
      </c>
      <c r="H262" s="135">
        <v>3</v>
      </c>
      <c r="I262" s="135">
        <v>0</v>
      </c>
      <c r="J262" s="135">
        <f t="shared" ref="J262:J267" si="0">ROUND(I262*H262,3)</f>
        <v>0</v>
      </c>
      <c r="K262" s="133" t="s">
        <v>1</v>
      </c>
      <c r="L262" s="27"/>
      <c r="M262" s="136" t="s">
        <v>1</v>
      </c>
      <c r="N262" s="137" t="s">
        <v>35</v>
      </c>
      <c r="O262" s="138">
        <v>0</v>
      </c>
      <c r="P262" s="138">
        <f t="shared" ref="P262:P267" si="1">O262*H262</f>
        <v>0</v>
      </c>
      <c r="Q262" s="138">
        <v>0</v>
      </c>
      <c r="R262" s="138">
        <f t="shared" ref="R262:R267" si="2">Q262*H262</f>
        <v>0</v>
      </c>
      <c r="S262" s="138">
        <v>0</v>
      </c>
      <c r="T262" s="139">
        <f t="shared" ref="T262:T267" si="3">S262*H262</f>
        <v>0</v>
      </c>
      <c r="AR262" s="140" t="s">
        <v>138</v>
      </c>
      <c r="AT262" s="140" t="s">
        <v>134</v>
      </c>
      <c r="AU262" s="140" t="s">
        <v>139</v>
      </c>
      <c r="AY262" s="15" t="s">
        <v>132</v>
      </c>
      <c r="BE262" s="141">
        <f t="shared" ref="BE262:BE267" si="4">IF(N262="základná",J262,0)</f>
        <v>0</v>
      </c>
      <c r="BF262" s="141">
        <f t="shared" ref="BF262:BF267" si="5">IF(N262="znížená",J262,0)</f>
        <v>0</v>
      </c>
      <c r="BG262" s="141">
        <f t="shared" ref="BG262:BG267" si="6">IF(N262="zákl. prenesená",J262,0)</f>
        <v>0</v>
      </c>
      <c r="BH262" s="141">
        <f t="shared" ref="BH262:BH267" si="7">IF(N262="zníž. prenesená",J262,0)</f>
        <v>0</v>
      </c>
      <c r="BI262" s="141">
        <f t="shared" ref="BI262:BI267" si="8">IF(N262="nulová",J262,0)</f>
        <v>0</v>
      </c>
      <c r="BJ262" s="15" t="s">
        <v>139</v>
      </c>
      <c r="BK262" s="142">
        <f t="shared" ref="BK262:BK267" si="9">ROUND(I262*H262,3)</f>
        <v>0</v>
      </c>
      <c r="BL262" s="15" t="s">
        <v>138</v>
      </c>
      <c r="BM262" s="140" t="s">
        <v>279</v>
      </c>
    </row>
    <row r="263" spans="2:65" s="1" customFormat="1" ht="16.5" customHeight="1">
      <c r="B263" s="130"/>
      <c r="C263" s="158" t="s">
        <v>214</v>
      </c>
      <c r="D263" s="158" t="s">
        <v>211</v>
      </c>
      <c r="E263" s="159" t="s">
        <v>280</v>
      </c>
      <c r="F263" s="160" t="s">
        <v>281</v>
      </c>
      <c r="G263" s="161" t="s">
        <v>171</v>
      </c>
      <c r="H263" s="162">
        <v>2</v>
      </c>
      <c r="I263" s="162">
        <v>0</v>
      </c>
      <c r="J263" s="162">
        <f t="shared" si="0"/>
        <v>0</v>
      </c>
      <c r="K263" s="160" t="s">
        <v>1</v>
      </c>
      <c r="L263" s="163"/>
      <c r="M263" s="164" t="s">
        <v>1</v>
      </c>
      <c r="N263" s="165" t="s">
        <v>35</v>
      </c>
      <c r="O263" s="138">
        <v>0</v>
      </c>
      <c r="P263" s="138">
        <f t="shared" si="1"/>
        <v>0</v>
      </c>
      <c r="Q263" s="138">
        <v>0</v>
      </c>
      <c r="R263" s="138">
        <f t="shared" si="2"/>
        <v>0</v>
      </c>
      <c r="S263" s="138">
        <v>0</v>
      </c>
      <c r="T263" s="139">
        <f t="shared" si="3"/>
        <v>0</v>
      </c>
      <c r="AR263" s="140" t="s">
        <v>152</v>
      </c>
      <c r="AT263" s="140" t="s">
        <v>211</v>
      </c>
      <c r="AU263" s="140" t="s">
        <v>139</v>
      </c>
      <c r="AY263" s="15" t="s">
        <v>132</v>
      </c>
      <c r="BE263" s="141">
        <f t="shared" si="4"/>
        <v>0</v>
      </c>
      <c r="BF263" s="141">
        <f t="shared" si="5"/>
        <v>0</v>
      </c>
      <c r="BG263" s="141">
        <f t="shared" si="6"/>
        <v>0</v>
      </c>
      <c r="BH263" s="141">
        <f t="shared" si="7"/>
        <v>0</v>
      </c>
      <c r="BI263" s="141">
        <f t="shared" si="8"/>
        <v>0</v>
      </c>
      <c r="BJ263" s="15" t="s">
        <v>139</v>
      </c>
      <c r="BK263" s="142">
        <f t="shared" si="9"/>
        <v>0</v>
      </c>
      <c r="BL263" s="15" t="s">
        <v>138</v>
      </c>
      <c r="BM263" s="140" t="s">
        <v>282</v>
      </c>
    </row>
    <row r="264" spans="2:65" s="1" customFormat="1" ht="16.5" customHeight="1">
      <c r="B264" s="130"/>
      <c r="C264" s="158" t="s">
        <v>283</v>
      </c>
      <c r="D264" s="158" t="s">
        <v>211</v>
      </c>
      <c r="E264" s="159" t="s">
        <v>284</v>
      </c>
      <c r="F264" s="160" t="s">
        <v>285</v>
      </c>
      <c r="G264" s="161" t="s">
        <v>171</v>
      </c>
      <c r="H264" s="162">
        <v>1</v>
      </c>
      <c r="I264" s="162">
        <v>0</v>
      </c>
      <c r="J264" s="162">
        <f t="shared" si="0"/>
        <v>0</v>
      </c>
      <c r="K264" s="160" t="s">
        <v>1</v>
      </c>
      <c r="L264" s="163"/>
      <c r="M264" s="164" t="s">
        <v>1</v>
      </c>
      <c r="N264" s="165" t="s">
        <v>35</v>
      </c>
      <c r="O264" s="138">
        <v>0</v>
      </c>
      <c r="P264" s="138">
        <f t="shared" si="1"/>
        <v>0</v>
      </c>
      <c r="Q264" s="138">
        <v>0</v>
      </c>
      <c r="R264" s="138">
        <f t="shared" si="2"/>
        <v>0</v>
      </c>
      <c r="S264" s="138">
        <v>0</v>
      </c>
      <c r="T264" s="139">
        <f t="shared" si="3"/>
        <v>0</v>
      </c>
      <c r="AR264" s="140" t="s">
        <v>152</v>
      </c>
      <c r="AT264" s="140" t="s">
        <v>211</v>
      </c>
      <c r="AU264" s="140" t="s">
        <v>139</v>
      </c>
      <c r="AY264" s="15" t="s">
        <v>132</v>
      </c>
      <c r="BE264" s="141">
        <f t="shared" si="4"/>
        <v>0</v>
      </c>
      <c r="BF264" s="141">
        <f t="shared" si="5"/>
        <v>0</v>
      </c>
      <c r="BG264" s="141">
        <f t="shared" si="6"/>
        <v>0</v>
      </c>
      <c r="BH264" s="141">
        <f t="shared" si="7"/>
        <v>0</v>
      </c>
      <c r="BI264" s="141">
        <f t="shared" si="8"/>
        <v>0</v>
      </c>
      <c r="BJ264" s="15" t="s">
        <v>139</v>
      </c>
      <c r="BK264" s="142">
        <f t="shared" si="9"/>
        <v>0</v>
      </c>
      <c r="BL264" s="15" t="s">
        <v>138</v>
      </c>
      <c r="BM264" s="140" t="s">
        <v>286</v>
      </c>
    </row>
    <row r="265" spans="2:65" s="1" customFormat="1" ht="24" customHeight="1">
      <c r="B265" s="130"/>
      <c r="C265" s="131" t="s">
        <v>218</v>
      </c>
      <c r="D265" s="131" t="s">
        <v>134</v>
      </c>
      <c r="E265" s="132" t="s">
        <v>287</v>
      </c>
      <c r="F265" s="133" t="s">
        <v>288</v>
      </c>
      <c r="G265" s="134" t="s">
        <v>171</v>
      </c>
      <c r="H265" s="135">
        <v>2</v>
      </c>
      <c r="I265" s="135">
        <v>0</v>
      </c>
      <c r="J265" s="135">
        <f t="shared" si="0"/>
        <v>0</v>
      </c>
      <c r="K265" s="133" t="s">
        <v>1</v>
      </c>
      <c r="L265" s="27"/>
      <c r="M265" s="136" t="s">
        <v>1</v>
      </c>
      <c r="N265" s="137" t="s">
        <v>35</v>
      </c>
      <c r="O265" s="138">
        <v>0</v>
      </c>
      <c r="P265" s="138">
        <f t="shared" si="1"/>
        <v>0</v>
      </c>
      <c r="Q265" s="138">
        <v>0</v>
      </c>
      <c r="R265" s="138">
        <f t="shared" si="2"/>
        <v>0</v>
      </c>
      <c r="S265" s="138">
        <v>0</v>
      </c>
      <c r="T265" s="139">
        <f t="shared" si="3"/>
        <v>0</v>
      </c>
      <c r="AR265" s="140" t="s">
        <v>138</v>
      </c>
      <c r="AT265" s="140" t="s">
        <v>134</v>
      </c>
      <c r="AU265" s="140" t="s">
        <v>139</v>
      </c>
      <c r="AY265" s="15" t="s">
        <v>132</v>
      </c>
      <c r="BE265" s="141">
        <f t="shared" si="4"/>
        <v>0</v>
      </c>
      <c r="BF265" s="141">
        <f t="shared" si="5"/>
        <v>0</v>
      </c>
      <c r="BG265" s="141">
        <f t="shared" si="6"/>
        <v>0</v>
      </c>
      <c r="BH265" s="141">
        <f t="shared" si="7"/>
        <v>0</v>
      </c>
      <c r="BI265" s="141">
        <f t="shared" si="8"/>
        <v>0</v>
      </c>
      <c r="BJ265" s="15" t="s">
        <v>139</v>
      </c>
      <c r="BK265" s="142">
        <f t="shared" si="9"/>
        <v>0</v>
      </c>
      <c r="BL265" s="15" t="s">
        <v>138</v>
      </c>
      <c r="BM265" s="140" t="s">
        <v>289</v>
      </c>
    </row>
    <row r="266" spans="2:65" s="1" customFormat="1" ht="16.5" customHeight="1">
      <c r="B266" s="130"/>
      <c r="C266" s="158" t="s">
        <v>290</v>
      </c>
      <c r="D266" s="158" t="s">
        <v>211</v>
      </c>
      <c r="E266" s="159" t="s">
        <v>291</v>
      </c>
      <c r="F266" s="160" t="s">
        <v>292</v>
      </c>
      <c r="G266" s="161" t="s">
        <v>171</v>
      </c>
      <c r="H266" s="162">
        <v>2</v>
      </c>
      <c r="I266" s="162">
        <v>0</v>
      </c>
      <c r="J266" s="162">
        <f t="shared" si="0"/>
        <v>0</v>
      </c>
      <c r="K266" s="160" t="s">
        <v>1</v>
      </c>
      <c r="L266" s="163"/>
      <c r="M266" s="164" t="s">
        <v>1</v>
      </c>
      <c r="N266" s="165" t="s">
        <v>35</v>
      </c>
      <c r="O266" s="138">
        <v>0</v>
      </c>
      <c r="P266" s="138">
        <f t="shared" si="1"/>
        <v>0</v>
      </c>
      <c r="Q266" s="138">
        <v>0</v>
      </c>
      <c r="R266" s="138">
        <f t="shared" si="2"/>
        <v>0</v>
      </c>
      <c r="S266" s="138">
        <v>0</v>
      </c>
      <c r="T266" s="139">
        <f t="shared" si="3"/>
        <v>0</v>
      </c>
      <c r="AR266" s="140" t="s">
        <v>152</v>
      </c>
      <c r="AT266" s="140" t="s">
        <v>211</v>
      </c>
      <c r="AU266" s="140" t="s">
        <v>139</v>
      </c>
      <c r="AY266" s="15" t="s">
        <v>132</v>
      </c>
      <c r="BE266" s="141">
        <f t="shared" si="4"/>
        <v>0</v>
      </c>
      <c r="BF266" s="141">
        <f t="shared" si="5"/>
        <v>0</v>
      </c>
      <c r="BG266" s="141">
        <f t="shared" si="6"/>
        <v>0</v>
      </c>
      <c r="BH266" s="141">
        <f t="shared" si="7"/>
        <v>0</v>
      </c>
      <c r="BI266" s="141">
        <f t="shared" si="8"/>
        <v>0</v>
      </c>
      <c r="BJ266" s="15" t="s">
        <v>139</v>
      </c>
      <c r="BK266" s="142">
        <f t="shared" si="9"/>
        <v>0</v>
      </c>
      <c r="BL266" s="15" t="s">
        <v>138</v>
      </c>
      <c r="BM266" s="140" t="s">
        <v>293</v>
      </c>
    </row>
    <row r="267" spans="2:65" s="1" customFormat="1" ht="24" customHeight="1">
      <c r="B267" s="130"/>
      <c r="C267" s="131" t="s">
        <v>223</v>
      </c>
      <c r="D267" s="131" t="s">
        <v>134</v>
      </c>
      <c r="E267" s="132" t="s">
        <v>294</v>
      </c>
      <c r="F267" s="133" t="s">
        <v>295</v>
      </c>
      <c r="G267" s="134" t="s">
        <v>157</v>
      </c>
      <c r="H267" s="135">
        <v>6.6</v>
      </c>
      <c r="I267" s="135">
        <v>0</v>
      </c>
      <c r="J267" s="135">
        <f t="shared" si="0"/>
        <v>0</v>
      </c>
      <c r="K267" s="133" t="s">
        <v>1</v>
      </c>
      <c r="L267" s="27"/>
      <c r="M267" s="136" t="s">
        <v>1</v>
      </c>
      <c r="N267" s="137" t="s">
        <v>35</v>
      </c>
      <c r="O267" s="138">
        <v>0</v>
      </c>
      <c r="P267" s="138">
        <f t="shared" si="1"/>
        <v>0</v>
      </c>
      <c r="Q267" s="138">
        <v>0</v>
      </c>
      <c r="R267" s="138">
        <f t="shared" si="2"/>
        <v>0</v>
      </c>
      <c r="S267" s="138">
        <v>0</v>
      </c>
      <c r="T267" s="139">
        <f t="shared" si="3"/>
        <v>0</v>
      </c>
      <c r="AR267" s="140" t="s">
        <v>138</v>
      </c>
      <c r="AT267" s="140" t="s">
        <v>134</v>
      </c>
      <c r="AU267" s="140" t="s">
        <v>139</v>
      </c>
      <c r="AY267" s="15" t="s">
        <v>132</v>
      </c>
      <c r="BE267" s="141">
        <f t="shared" si="4"/>
        <v>0</v>
      </c>
      <c r="BF267" s="141">
        <f t="shared" si="5"/>
        <v>0</v>
      </c>
      <c r="BG267" s="141">
        <f t="shared" si="6"/>
        <v>0</v>
      </c>
      <c r="BH267" s="141">
        <f t="shared" si="7"/>
        <v>0</v>
      </c>
      <c r="BI267" s="141">
        <f t="shared" si="8"/>
        <v>0</v>
      </c>
      <c r="BJ267" s="15" t="s">
        <v>139</v>
      </c>
      <c r="BK267" s="142">
        <f t="shared" si="9"/>
        <v>0</v>
      </c>
      <c r="BL267" s="15" t="s">
        <v>138</v>
      </c>
      <c r="BM267" s="140" t="s">
        <v>296</v>
      </c>
    </row>
    <row r="268" spans="2:65" s="12" customFormat="1">
      <c r="B268" s="143"/>
      <c r="D268" s="144" t="s">
        <v>140</v>
      </c>
      <c r="E268" s="145" t="s">
        <v>1</v>
      </c>
      <c r="F268" s="146" t="s">
        <v>297</v>
      </c>
      <c r="H268" s="147">
        <v>6.6</v>
      </c>
      <c r="L268" s="143"/>
      <c r="M268" s="148"/>
      <c r="N268" s="149"/>
      <c r="O268" s="149"/>
      <c r="P268" s="149"/>
      <c r="Q268" s="149"/>
      <c r="R268" s="149"/>
      <c r="S268" s="149"/>
      <c r="T268" s="150"/>
      <c r="AT268" s="145" t="s">
        <v>140</v>
      </c>
      <c r="AU268" s="145" t="s">
        <v>139</v>
      </c>
      <c r="AV268" s="12" t="s">
        <v>139</v>
      </c>
      <c r="AW268" s="12" t="s">
        <v>24</v>
      </c>
      <c r="AX268" s="12" t="s">
        <v>69</v>
      </c>
      <c r="AY268" s="145" t="s">
        <v>132</v>
      </c>
    </row>
    <row r="269" spans="2:65" s="13" customFormat="1">
      <c r="B269" s="151"/>
      <c r="D269" s="144" t="s">
        <v>140</v>
      </c>
      <c r="E269" s="152" t="s">
        <v>1</v>
      </c>
      <c r="F269" s="153" t="s">
        <v>142</v>
      </c>
      <c r="H269" s="154">
        <v>6.6</v>
      </c>
      <c r="L269" s="151"/>
      <c r="M269" s="155"/>
      <c r="N269" s="156"/>
      <c r="O269" s="156"/>
      <c r="P269" s="156"/>
      <c r="Q269" s="156"/>
      <c r="R269" s="156"/>
      <c r="S269" s="156"/>
      <c r="T269" s="157"/>
      <c r="AT269" s="152" t="s">
        <v>140</v>
      </c>
      <c r="AU269" s="152" t="s">
        <v>139</v>
      </c>
      <c r="AV269" s="13" t="s">
        <v>138</v>
      </c>
      <c r="AW269" s="13" t="s">
        <v>24</v>
      </c>
      <c r="AX269" s="13" t="s">
        <v>77</v>
      </c>
      <c r="AY269" s="152" t="s">
        <v>132</v>
      </c>
    </row>
    <row r="270" spans="2:65" s="1" customFormat="1" ht="24" customHeight="1">
      <c r="B270" s="130"/>
      <c r="C270" s="158" t="s">
        <v>298</v>
      </c>
      <c r="D270" s="158" t="s">
        <v>211</v>
      </c>
      <c r="E270" s="159" t="s">
        <v>299</v>
      </c>
      <c r="F270" s="160" t="s">
        <v>300</v>
      </c>
      <c r="G270" s="161" t="s">
        <v>157</v>
      </c>
      <c r="H270" s="162">
        <v>6.6</v>
      </c>
      <c r="I270" s="162">
        <v>0</v>
      </c>
      <c r="J270" s="162">
        <f>ROUND(I270*H270,3)</f>
        <v>0</v>
      </c>
      <c r="K270" s="160" t="s">
        <v>1</v>
      </c>
      <c r="L270" s="163"/>
      <c r="M270" s="164" t="s">
        <v>1</v>
      </c>
      <c r="N270" s="165" t="s">
        <v>35</v>
      </c>
      <c r="O270" s="138">
        <v>0</v>
      </c>
      <c r="P270" s="138">
        <f>O270*H270</f>
        <v>0</v>
      </c>
      <c r="Q270" s="138">
        <v>0</v>
      </c>
      <c r="R270" s="138">
        <f>Q270*H270</f>
        <v>0</v>
      </c>
      <c r="S270" s="138">
        <v>0</v>
      </c>
      <c r="T270" s="139">
        <f>S270*H270</f>
        <v>0</v>
      </c>
      <c r="AR270" s="140" t="s">
        <v>152</v>
      </c>
      <c r="AT270" s="140" t="s">
        <v>211</v>
      </c>
      <c r="AU270" s="140" t="s">
        <v>139</v>
      </c>
      <c r="AY270" s="15" t="s">
        <v>132</v>
      </c>
      <c r="BE270" s="141">
        <f>IF(N270="základná",J270,0)</f>
        <v>0</v>
      </c>
      <c r="BF270" s="141">
        <f>IF(N270="znížená",J270,0)</f>
        <v>0</v>
      </c>
      <c r="BG270" s="141">
        <f>IF(N270="zákl. prenesená",J270,0)</f>
        <v>0</v>
      </c>
      <c r="BH270" s="141">
        <f>IF(N270="zníž. prenesená",J270,0)</f>
        <v>0</v>
      </c>
      <c r="BI270" s="141">
        <f>IF(N270="nulová",J270,0)</f>
        <v>0</v>
      </c>
      <c r="BJ270" s="15" t="s">
        <v>139</v>
      </c>
      <c r="BK270" s="142">
        <f>ROUND(I270*H270,3)</f>
        <v>0</v>
      </c>
      <c r="BL270" s="15" t="s">
        <v>138</v>
      </c>
      <c r="BM270" s="140" t="s">
        <v>301</v>
      </c>
    </row>
    <row r="271" spans="2:65" s="11" customFormat="1" ht="22.9" customHeight="1">
      <c r="B271" s="118"/>
      <c r="D271" s="119" t="s">
        <v>68</v>
      </c>
      <c r="E271" s="128" t="s">
        <v>173</v>
      </c>
      <c r="F271" s="128" t="s">
        <v>302</v>
      </c>
      <c r="J271" s="129">
        <f>BK271</f>
        <v>0</v>
      </c>
      <c r="L271" s="118"/>
      <c r="M271" s="122"/>
      <c r="N271" s="123"/>
      <c r="O271" s="123"/>
      <c r="P271" s="124">
        <f>SUM(P272:P320)</f>
        <v>0</v>
      </c>
      <c r="Q271" s="123"/>
      <c r="R271" s="124">
        <f>SUM(R272:R320)</f>
        <v>0</v>
      </c>
      <c r="S271" s="123"/>
      <c r="T271" s="125">
        <f>SUM(T272:T320)</f>
        <v>0</v>
      </c>
      <c r="AR271" s="119" t="s">
        <v>77</v>
      </c>
      <c r="AT271" s="126" t="s">
        <v>68</v>
      </c>
      <c r="AU271" s="126" t="s">
        <v>77</v>
      </c>
      <c r="AY271" s="119" t="s">
        <v>132</v>
      </c>
      <c r="BK271" s="127">
        <f>SUM(BK272:BK320)</f>
        <v>0</v>
      </c>
    </row>
    <row r="272" spans="2:65" s="1" customFormat="1" ht="36" customHeight="1">
      <c r="B272" s="130"/>
      <c r="C272" s="131" t="s">
        <v>226</v>
      </c>
      <c r="D272" s="131" t="s">
        <v>134</v>
      </c>
      <c r="E272" s="132" t="s">
        <v>303</v>
      </c>
      <c r="F272" s="133" t="s">
        <v>304</v>
      </c>
      <c r="G272" s="134" t="s">
        <v>157</v>
      </c>
      <c r="H272" s="135">
        <v>41.3</v>
      </c>
      <c r="I272" s="135">
        <v>0</v>
      </c>
      <c r="J272" s="135">
        <f>ROUND(I272*H272,3)</f>
        <v>0</v>
      </c>
      <c r="K272" s="133" t="s">
        <v>1</v>
      </c>
      <c r="L272" s="27"/>
      <c r="M272" s="136" t="s">
        <v>1</v>
      </c>
      <c r="N272" s="137" t="s">
        <v>35</v>
      </c>
      <c r="O272" s="138">
        <v>0</v>
      </c>
      <c r="P272" s="138">
        <f>O272*H272</f>
        <v>0</v>
      </c>
      <c r="Q272" s="138">
        <v>0</v>
      </c>
      <c r="R272" s="138">
        <f>Q272*H272</f>
        <v>0</v>
      </c>
      <c r="S272" s="138">
        <v>0</v>
      </c>
      <c r="T272" s="139">
        <f>S272*H272</f>
        <v>0</v>
      </c>
      <c r="AR272" s="140" t="s">
        <v>138</v>
      </c>
      <c r="AT272" s="140" t="s">
        <v>134</v>
      </c>
      <c r="AU272" s="140" t="s">
        <v>139</v>
      </c>
      <c r="AY272" s="15" t="s">
        <v>132</v>
      </c>
      <c r="BE272" s="141">
        <f>IF(N272="základná",J272,0)</f>
        <v>0</v>
      </c>
      <c r="BF272" s="141">
        <f>IF(N272="znížená",J272,0)</f>
        <v>0</v>
      </c>
      <c r="BG272" s="141">
        <f>IF(N272="zákl. prenesená",J272,0)</f>
        <v>0</v>
      </c>
      <c r="BH272" s="141">
        <f>IF(N272="zníž. prenesená",J272,0)</f>
        <v>0</v>
      </c>
      <c r="BI272" s="141">
        <f>IF(N272="nulová",J272,0)</f>
        <v>0</v>
      </c>
      <c r="BJ272" s="15" t="s">
        <v>139</v>
      </c>
      <c r="BK272" s="142">
        <f>ROUND(I272*H272,3)</f>
        <v>0</v>
      </c>
      <c r="BL272" s="15" t="s">
        <v>138</v>
      </c>
      <c r="BM272" s="140" t="s">
        <v>305</v>
      </c>
    </row>
    <row r="273" spans="2:65" s="12" customFormat="1">
      <c r="B273" s="143"/>
      <c r="D273" s="144" t="s">
        <v>140</v>
      </c>
      <c r="E273" s="145" t="s">
        <v>1</v>
      </c>
      <c r="F273" s="146" t="s">
        <v>306</v>
      </c>
      <c r="H273" s="147">
        <v>41.3</v>
      </c>
      <c r="L273" s="143"/>
      <c r="M273" s="148"/>
      <c r="N273" s="149"/>
      <c r="O273" s="149"/>
      <c r="P273" s="149"/>
      <c r="Q273" s="149"/>
      <c r="R273" s="149"/>
      <c r="S273" s="149"/>
      <c r="T273" s="150"/>
      <c r="AT273" s="145" t="s">
        <v>140</v>
      </c>
      <c r="AU273" s="145" t="s">
        <v>139</v>
      </c>
      <c r="AV273" s="12" t="s">
        <v>139</v>
      </c>
      <c r="AW273" s="12" t="s">
        <v>24</v>
      </c>
      <c r="AX273" s="12" t="s">
        <v>69</v>
      </c>
      <c r="AY273" s="145" t="s">
        <v>132</v>
      </c>
    </row>
    <row r="274" spans="2:65" s="13" customFormat="1">
      <c r="B274" s="151"/>
      <c r="D274" s="144" t="s">
        <v>140</v>
      </c>
      <c r="E274" s="152" t="s">
        <v>1</v>
      </c>
      <c r="F274" s="153" t="s">
        <v>142</v>
      </c>
      <c r="H274" s="154">
        <v>41.3</v>
      </c>
      <c r="L274" s="151"/>
      <c r="M274" s="155"/>
      <c r="N274" s="156"/>
      <c r="O274" s="156"/>
      <c r="P274" s="156"/>
      <c r="Q274" s="156"/>
      <c r="R274" s="156"/>
      <c r="S274" s="156"/>
      <c r="T274" s="157"/>
      <c r="AT274" s="152" t="s">
        <v>140</v>
      </c>
      <c r="AU274" s="152" t="s">
        <v>139</v>
      </c>
      <c r="AV274" s="13" t="s">
        <v>138</v>
      </c>
      <c r="AW274" s="13" t="s">
        <v>24</v>
      </c>
      <c r="AX274" s="13" t="s">
        <v>77</v>
      </c>
      <c r="AY274" s="152" t="s">
        <v>132</v>
      </c>
    </row>
    <row r="275" spans="2:65" s="1" customFormat="1" ht="16.5" customHeight="1">
      <c r="B275" s="130"/>
      <c r="C275" s="158" t="s">
        <v>307</v>
      </c>
      <c r="D275" s="158" t="s">
        <v>211</v>
      </c>
      <c r="E275" s="159" t="s">
        <v>308</v>
      </c>
      <c r="F275" s="160" t="s">
        <v>309</v>
      </c>
      <c r="G275" s="161" t="s">
        <v>171</v>
      </c>
      <c r="H275" s="162">
        <v>41.713000000000001</v>
      </c>
      <c r="I275" s="162">
        <v>0</v>
      </c>
      <c r="J275" s="162">
        <f>ROUND(I275*H275,3)</f>
        <v>0</v>
      </c>
      <c r="K275" s="160" t="s">
        <v>1</v>
      </c>
      <c r="L275" s="163"/>
      <c r="M275" s="164" t="s">
        <v>1</v>
      </c>
      <c r="N275" s="165" t="s">
        <v>35</v>
      </c>
      <c r="O275" s="138">
        <v>0</v>
      </c>
      <c r="P275" s="138">
        <f>O275*H275</f>
        <v>0</v>
      </c>
      <c r="Q275" s="138">
        <v>0</v>
      </c>
      <c r="R275" s="138">
        <f>Q275*H275</f>
        <v>0</v>
      </c>
      <c r="S275" s="138">
        <v>0</v>
      </c>
      <c r="T275" s="139">
        <f>S275*H275</f>
        <v>0</v>
      </c>
      <c r="AR275" s="140" t="s">
        <v>152</v>
      </c>
      <c r="AT275" s="140" t="s">
        <v>211</v>
      </c>
      <c r="AU275" s="140" t="s">
        <v>139</v>
      </c>
      <c r="AY275" s="15" t="s">
        <v>132</v>
      </c>
      <c r="BE275" s="141">
        <f>IF(N275="základná",J275,0)</f>
        <v>0</v>
      </c>
      <c r="BF275" s="141">
        <f>IF(N275="znížená",J275,0)</f>
        <v>0</v>
      </c>
      <c r="BG275" s="141">
        <f>IF(N275="zákl. prenesená",J275,0)</f>
        <v>0</v>
      </c>
      <c r="BH275" s="141">
        <f>IF(N275="zníž. prenesená",J275,0)</f>
        <v>0</v>
      </c>
      <c r="BI275" s="141">
        <f>IF(N275="nulová",J275,0)</f>
        <v>0</v>
      </c>
      <c r="BJ275" s="15" t="s">
        <v>139</v>
      </c>
      <c r="BK275" s="142">
        <f>ROUND(I275*H275,3)</f>
        <v>0</v>
      </c>
      <c r="BL275" s="15" t="s">
        <v>138</v>
      </c>
      <c r="BM275" s="140" t="s">
        <v>310</v>
      </c>
    </row>
    <row r="276" spans="2:65" s="1" customFormat="1" ht="24" customHeight="1">
      <c r="B276" s="130"/>
      <c r="C276" s="131" t="s">
        <v>236</v>
      </c>
      <c r="D276" s="131" t="s">
        <v>134</v>
      </c>
      <c r="E276" s="132" t="s">
        <v>311</v>
      </c>
      <c r="F276" s="133" t="s">
        <v>312</v>
      </c>
      <c r="G276" s="134" t="s">
        <v>176</v>
      </c>
      <c r="H276" s="135">
        <v>195.52699999999999</v>
      </c>
      <c r="I276" s="135">
        <v>0</v>
      </c>
      <c r="J276" s="135">
        <f>ROUND(I276*H276,3)</f>
        <v>0</v>
      </c>
      <c r="K276" s="133" t="s">
        <v>1</v>
      </c>
      <c r="L276" s="27"/>
      <c r="M276" s="136" t="s">
        <v>1</v>
      </c>
      <c r="N276" s="137" t="s">
        <v>35</v>
      </c>
      <c r="O276" s="138">
        <v>0</v>
      </c>
      <c r="P276" s="138">
        <f>O276*H276</f>
        <v>0</v>
      </c>
      <c r="Q276" s="138">
        <v>0</v>
      </c>
      <c r="R276" s="138">
        <f>Q276*H276</f>
        <v>0</v>
      </c>
      <c r="S276" s="138">
        <v>0</v>
      </c>
      <c r="T276" s="139">
        <f>S276*H276</f>
        <v>0</v>
      </c>
      <c r="AR276" s="140" t="s">
        <v>138</v>
      </c>
      <c r="AT276" s="140" t="s">
        <v>134</v>
      </c>
      <c r="AU276" s="140" t="s">
        <v>139</v>
      </c>
      <c r="AY276" s="15" t="s">
        <v>132</v>
      </c>
      <c r="BE276" s="141">
        <f>IF(N276="základná",J276,0)</f>
        <v>0</v>
      </c>
      <c r="BF276" s="141">
        <f>IF(N276="znížená",J276,0)</f>
        <v>0</v>
      </c>
      <c r="BG276" s="141">
        <f>IF(N276="zákl. prenesená",J276,0)</f>
        <v>0</v>
      </c>
      <c r="BH276" s="141">
        <f>IF(N276="zníž. prenesená",J276,0)</f>
        <v>0</v>
      </c>
      <c r="BI276" s="141">
        <f>IF(N276="nulová",J276,0)</f>
        <v>0</v>
      </c>
      <c r="BJ276" s="15" t="s">
        <v>139</v>
      </c>
      <c r="BK276" s="142">
        <f>ROUND(I276*H276,3)</f>
        <v>0</v>
      </c>
      <c r="BL276" s="15" t="s">
        <v>138</v>
      </c>
      <c r="BM276" s="140" t="s">
        <v>313</v>
      </c>
    </row>
    <row r="277" spans="2:65" s="12" customFormat="1">
      <c r="B277" s="143"/>
      <c r="D277" s="144" t="s">
        <v>140</v>
      </c>
      <c r="E277" s="145" t="s">
        <v>1</v>
      </c>
      <c r="F277" s="146" t="s">
        <v>314</v>
      </c>
      <c r="H277" s="147">
        <v>195.52699999999999</v>
      </c>
      <c r="I277" s="12">
        <v>0</v>
      </c>
      <c r="L277" s="143"/>
      <c r="M277" s="148"/>
      <c r="N277" s="149"/>
      <c r="O277" s="149"/>
      <c r="P277" s="149"/>
      <c r="Q277" s="149"/>
      <c r="R277" s="149"/>
      <c r="S277" s="149"/>
      <c r="T277" s="150"/>
      <c r="AT277" s="145" t="s">
        <v>140</v>
      </c>
      <c r="AU277" s="145" t="s">
        <v>139</v>
      </c>
      <c r="AV277" s="12" t="s">
        <v>139</v>
      </c>
      <c r="AW277" s="12" t="s">
        <v>24</v>
      </c>
      <c r="AX277" s="12" t="s">
        <v>69</v>
      </c>
      <c r="AY277" s="145" t="s">
        <v>132</v>
      </c>
    </row>
    <row r="278" spans="2:65" s="13" customFormat="1">
      <c r="B278" s="151"/>
      <c r="D278" s="144" t="s">
        <v>140</v>
      </c>
      <c r="E278" s="152" t="s">
        <v>1</v>
      </c>
      <c r="F278" s="153" t="s">
        <v>142</v>
      </c>
      <c r="H278" s="154">
        <v>195.52699999999999</v>
      </c>
      <c r="L278" s="151"/>
      <c r="M278" s="155"/>
      <c r="N278" s="156"/>
      <c r="O278" s="156"/>
      <c r="P278" s="156"/>
      <c r="Q278" s="156"/>
      <c r="R278" s="156"/>
      <c r="S278" s="156"/>
      <c r="T278" s="157"/>
      <c r="AT278" s="152" t="s">
        <v>140</v>
      </c>
      <c r="AU278" s="152" t="s">
        <v>139</v>
      </c>
      <c r="AV278" s="13" t="s">
        <v>138</v>
      </c>
      <c r="AW278" s="13" t="s">
        <v>24</v>
      </c>
      <c r="AX278" s="13" t="s">
        <v>77</v>
      </c>
      <c r="AY278" s="152" t="s">
        <v>132</v>
      </c>
    </row>
    <row r="279" spans="2:65" s="1" customFormat="1" ht="24" customHeight="1">
      <c r="B279" s="130"/>
      <c r="C279" s="131" t="s">
        <v>315</v>
      </c>
      <c r="D279" s="131" t="s">
        <v>134</v>
      </c>
      <c r="E279" s="132" t="s">
        <v>316</v>
      </c>
      <c r="F279" s="133" t="s">
        <v>317</v>
      </c>
      <c r="G279" s="134" t="s">
        <v>176</v>
      </c>
      <c r="H279" s="135">
        <v>195.52699999999999</v>
      </c>
      <c r="I279" s="135">
        <v>0</v>
      </c>
      <c r="J279" s="135">
        <f>ROUND(I279*H279,3)</f>
        <v>0</v>
      </c>
      <c r="K279" s="133" t="s">
        <v>1</v>
      </c>
      <c r="L279" s="27"/>
      <c r="M279" s="136" t="s">
        <v>1</v>
      </c>
      <c r="N279" s="137" t="s">
        <v>35</v>
      </c>
      <c r="O279" s="138">
        <v>0</v>
      </c>
      <c r="P279" s="138">
        <f>O279*H279</f>
        <v>0</v>
      </c>
      <c r="Q279" s="138">
        <v>0</v>
      </c>
      <c r="R279" s="138">
        <f>Q279*H279</f>
        <v>0</v>
      </c>
      <c r="S279" s="138">
        <v>0</v>
      </c>
      <c r="T279" s="139">
        <f>S279*H279</f>
        <v>0</v>
      </c>
      <c r="AR279" s="140" t="s">
        <v>138</v>
      </c>
      <c r="AT279" s="140" t="s">
        <v>134</v>
      </c>
      <c r="AU279" s="140" t="s">
        <v>139</v>
      </c>
      <c r="AY279" s="15" t="s">
        <v>132</v>
      </c>
      <c r="BE279" s="141">
        <f>IF(N279="základná",J279,0)</f>
        <v>0</v>
      </c>
      <c r="BF279" s="141">
        <f>IF(N279="znížená",J279,0)</f>
        <v>0</v>
      </c>
      <c r="BG279" s="141">
        <f>IF(N279="zákl. prenesená",J279,0)</f>
        <v>0</v>
      </c>
      <c r="BH279" s="141">
        <f>IF(N279="zníž. prenesená",J279,0)</f>
        <v>0</v>
      </c>
      <c r="BI279" s="141">
        <f>IF(N279="nulová",J279,0)</f>
        <v>0</v>
      </c>
      <c r="BJ279" s="15" t="s">
        <v>139</v>
      </c>
      <c r="BK279" s="142">
        <f>ROUND(I279*H279,3)</f>
        <v>0</v>
      </c>
      <c r="BL279" s="15" t="s">
        <v>138</v>
      </c>
      <c r="BM279" s="140" t="s">
        <v>318</v>
      </c>
    </row>
    <row r="280" spans="2:65" s="12" customFormat="1">
      <c r="B280" s="143"/>
      <c r="D280" s="144" t="s">
        <v>140</v>
      </c>
      <c r="E280" s="145" t="s">
        <v>1</v>
      </c>
      <c r="F280" s="146" t="s">
        <v>314</v>
      </c>
      <c r="H280" s="147">
        <v>195.52699999999999</v>
      </c>
      <c r="L280" s="143"/>
      <c r="M280" s="148"/>
      <c r="N280" s="149"/>
      <c r="O280" s="149"/>
      <c r="P280" s="149"/>
      <c r="Q280" s="149"/>
      <c r="R280" s="149"/>
      <c r="S280" s="149"/>
      <c r="T280" s="150"/>
      <c r="AT280" s="145" t="s">
        <v>140</v>
      </c>
      <c r="AU280" s="145" t="s">
        <v>139</v>
      </c>
      <c r="AV280" s="12" t="s">
        <v>139</v>
      </c>
      <c r="AW280" s="12" t="s">
        <v>24</v>
      </c>
      <c r="AX280" s="12" t="s">
        <v>69</v>
      </c>
      <c r="AY280" s="145" t="s">
        <v>132</v>
      </c>
    </row>
    <row r="281" spans="2:65" s="13" customFormat="1">
      <c r="B281" s="151"/>
      <c r="D281" s="144" t="s">
        <v>140</v>
      </c>
      <c r="E281" s="152" t="s">
        <v>1</v>
      </c>
      <c r="F281" s="153" t="s">
        <v>142</v>
      </c>
      <c r="H281" s="154">
        <v>195.52699999999999</v>
      </c>
      <c r="L281" s="151"/>
      <c r="M281" s="155"/>
      <c r="N281" s="156"/>
      <c r="O281" s="156"/>
      <c r="P281" s="156"/>
      <c r="Q281" s="156"/>
      <c r="R281" s="156"/>
      <c r="S281" s="156"/>
      <c r="T281" s="157"/>
      <c r="AT281" s="152" t="s">
        <v>140</v>
      </c>
      <c r="AU281" s="152" t="s">
        <v>139</v>
      </c>
      <c r="AV281" s="13" t="s">
        <v>138</v>
      </c>
      <c r="AW281" s="13" t="s">
        <v>24</v>
      </c>
      <c r="AX281" s="13" t="s">
        <v>77</v>
      </c>
      <c r="AY281" s="152" t="s">
        <v>132</v>
      </c>
    </row>
    <row r="282" spans="2:65" s="1" customFormat="1" ht="36" customHeight="1">
      <c r="B282" s="130"/>
      <c r="C282" s="131" t="s">
        <v>240</v>
      </c>
      <c r="D282" s="131" t="s">
        <v>134</v>
      </c>
      <c r="E282" s="132" t="s">
        <v>319</v>
      </c>
      <c r="F282" s="133" t="s">
        <v>320</v>
      </c>
      <c r="G282" s="134" t="s">
        <v>176</v>
      </c>
      <c r="H282" s="135">
        <v>586.58100000000002</v>
      </c>
      <c r="I282" s="135">
        <v>0</v>
      </c>
      <c r="J282" s="135">
        <f>ROUND(I282*H282,3)</f>
        <v>0</v>
      </c>
      <c r="K282" s="133" t="s">
        <v>1</v>
      </c>
      <c r="L282" s="27"/>
      <c r="M282" s="136" t="s">
        <v>1</v>
      </c>
      <c r="N282" s="137" t="s">
        <v>35</v>
      </c>
      <c r="O282" s="138">
        <v>0</v>
      </c>
      <c r="P282" s="138">
        <f>O282*H282</f>
        <v>0</v>
      </c>
      <c r="Q282" s="138">
        <v>0</v>
      </c>
      <c r="R282" s="138">
        <f>Q282*H282</f>
        <v>0</v>
      </c>
      <c r="S282" s="138">
        <v>0</v>
      </c>
      <c r="T282" s="139">
        <f>S282*H282</f>
        <v>0</v>
      </c>
      <c r="AR282" s="140" t="s">
        <v>138</v>
      </c>
      <c r="AT282" s="140" t="s">
        <v>134</v>
      </c>
      <c r="AU282" s="140" t="s">
        <v>139</v>
      </c>
      <c r="AY282" s="15" t="s">
        <v>132</v>
      </c>
      <c r="BE282" s="141">
        <f>IF(N282="základná",J282,0)</f>
        <v>0</v>
      </c>
      <c r="BF282" s="141">
        <f>IF(N282="znížená",J282,0)</f>
        <v>0</v>
      </c>
      <c r="BG282" s="141">
        <f>IF(N282="zákl. prenesená",J282,0)</f>
        <v>0</v>
      </c>
      <c r="BH282" s="141">
        <f>IF(N282="zníž. prenesená",J282,0)</f>
        <v>0</v>
      </c>
      <c r="BI282" s="141">
        <f>IF(N282="nulová",J282,0)</f>
        <v>0</v>
      </c>
      <c r="BJ282" s="15" t="s">
        <v>139</v>
      </c>
      <c r="BK282" s="142">
        <f>ROUND(I282*H282,3)</f>
        <v>0</v>
      </c>
      <c r="BL282" s="15" t="s">
        <v>138</v>
      </c>
      <c r="BM282" s="140" t="s">
        <v>321</v>
      </c>
    </row>
    <row r="283" spans="2:65" s="12" customFormat="1">
      <c r="B283" s="143"/>
      <c r="D283" s="144" t="s">
        <v>140</v>
      </c>
      <c r="E283" s="145" t="s">
        <v>1</v>
      </c>
      <c r="F283" s="146" t="s">
        <v>322</v>
      </c>
      <c r="H283" s="147">
        <v>586.58100000000002</v>
      </c>
      <c r="L283" s="143"/>
      <c r="M283" s="148"/>
      <c r="N283" s="149"/>
      <c r="O283" s="149"/>
      <c r="P283" s="149"/>
      <c r="Q283" s="149"/>
      <c r="R283" s="149"/>
      <c r="S283" s="149"/>
      <c r="T283" s="150"/>
      <c r="AT283" s="145" t="s">
        <v>140</v>
      </c>
      <c r="AU283" s="145" t="s">
        <v>139</v>
      </c>
      <c r="AV283" s="12" t="s">
        <v>139</v>
      </c>
      <c r="AW283" s="12" t="s">
        <v>24</v>
      </c>
      <c r="AX283" s="12" t="s">
        <v>69</v>
      </c>
      <c r="AY283" s="145" t="s">
        <v>132</v>
      </c>
    </row>
    <row r="284" spans="2:65" s="13" customFormat="1">
      <c r="B284" s="151"/>
      <c r="D284" s="144" t="s">
        <v>140</v>
      </c>
      <c r="E284" s="152" t="s">
        <v>1</v>
      </c>
      <c r="F284" s="153" t="s">
        <v>142</v>
      </c>
      <c r="H284" s="154">
        <v>586.58100000000002</v>
      </c>
      <c r="L284" s="151"/>
      <c r="M284" s="155"/>
      <c r="N284" s="156"/>
      <c r="O284" s="156"/>
      <c r="P284" s="156"/>
      <c r="Q284" s="156"/>
      <c r="R284" s="156"/>
      <c r="S284" s="156"/>
      <c r="T284" s="157"/>
      <c r="AT284" s="152" t="s">
        <v>140</v>
      </c>
      <c r="AU284" s="152" t="s">
        <v>139</v>
      </c>
      <c r="AV284" s="13" t="s">
        <v>138</v>
      </c>
      <c r="AW284" s="13" t="s">
        <v>24</v>
      </c>
      <c r="AX284" s="13" t="s">
        <v>77</v>
      </c>
      <c r="AY284" s="152" t="s">
        <v>132</v>
      </c>
    </row>
    <row r="285" spans="2:65" s="1" customFormat="1" ht="24" customHeight="1">
      <c r="B285" s="130"/>
      <c r="C285" s="131" t="s">
        <v>323</v>
      </c>
      <c r="D285" s="131" t="s">
        <v>134</v>
      </c>
      <c r="E285" s="132" t="s">
        <v>324</v>
      </c>
      <c r="F285" s="133" t="s">
        <v>325</v>
      </c>
      <c r="G285" s="134" t="s">
        <v>176</v>
      </c>
      <c r="H285" s="135">
        <v>70.8</v>
      </c>
      <c r="I285" s="135">
        <v>0</v>
      </c>
      <c r="J285" s="135">
        <f>ROUND(I285*H285,3)</f>
        <v>0</v>
      </c>
      <c r="K285" s="133" t="s">
        <v>1</v>
      </c>
      <c r="L285" s="27"/>
      <c r="M285" s="136" t="s">
        <v>1</v>
      </c>
      <c r="N285" s="137" t="s">
        <v>35</v>
      </c>
      <c r="O285" s="138">
        <v>0</v>
      </c>
      <c r="P285" s="138">
        <f>O285*H285</f>
        <v>0</v>
      </c>
      <c r="Q285" s="138">
        <v>0</v>
      </c>
      <c r="R285" s="138">
        <f>Q285*H285</f>
        <v>0</v>
      </c>
      <c r="S285" s="138">
        <v>0</v>
      </c>
      <c r="T285" s="139">
        <f>S285*H285</f>
        <v>0</v>
      </c>
      <c r="AR285" s="140" t="s">
        <v>138</v>
      </c>
      <c r="AT285" s="140" t="s">
        <v>134</v>
      </c>
      <c r="AU285" s="140" t="s">
        <v>139</v>
      </c>
      <c r="AY285" s="15" t="s">
        <v>132</v>
      </c>
      <c r="BE285" s="141">
        <f>IF(N285="základná",J285,0)</f>
        <v>0</v>
      </c>
      <c r="BF285" s="141">
        <f>IF(N285="znížená",J285,0)</f>
        <v>0</v>
      </c>
      <c r="BG285" s="141">
        <f>IF(N285="zákl. prenesená",J285,0)</f>
        <v>0</v>
      </c>
      <c r="BH285" s="141">
        <f>IF(N285="zníž. prenesená",J285,0)</f>
        <v>0</v>
      </c>
      <c r="BI285" s="141">
        <f>IF(N285="nulová",J285,0)</f>
        <v>0</v>
      </c>
      <c r="BJ285" s="15" t="s">
        <v>139</v>
      </c>
      <c r="BK285" s="142">
        <f>ROUND(I285*H285,3)</f>
        <v>0</v>
      </c>
      <c r="BL285" s="15" t="s">
        <v>138</v>
      </c>
      <c r="BM285" s="140" t="s">
        <v>326</v>
      </c>
    </row>
    <row r="286" spans="2:65" s="12" customFormat="1">
      <c r="B286" s="143"/>
      <c r="D286" s="144" t="s">
        <v>140</v>
      </c>
      <c r="E286" s="145" t="s">
        <v>1</v>
      </c>
      <c r="F286" s="146" t="s">
        <v>327</v>
      </c>
      <c r="H286" s="147">
        <v>70.8</v>
      </c>
      <c r="L286" s="143"/>
      <c r="M286" s="148"/>
      <c r="N286" s="149"/>
      <c r="O286" s="149"/>
      <c r="P286" s="149"/>
      <c r="Q286" s="149"/>
      <c r="R286" s="149"/>
      <c r="S286" s="149"/>
      <c r="T286" s="150"/>
      <c r="AT286" s="145" t="s">
        <v>140</v>
      </c>
      <c r="AU286" s="145" t="s">
        <v>139</v>
      </c>
      <c r="AV286" s="12" t="s">
        <v>139</v>
      </c>
      <c r="AW286" s="12" t="s">
        <v>24</v>
      </c>
      <c r="AX286" s="12" t="s">
        <v>69</v>
      </c>
      <c r="AY286" s="145" t="s">
        <v>132</v>
      </c>
    </row>
    <row r="287" spans="2:65" s="13" customFormat="1">
      <c r="B287" s="151"/>
      <c r="D287" s="144" t="s">
        <v>140</v>
      </c>
      <c r="E287" s="152" t="s">
        <v>1</v>
      </c>
      <c r="F287" s="153" t="s">
        <v>142</v>
      </c>
      <c r="H287" s="154">
        <v>70.8</v>
      </c>
      <c r="L287" s="151"/>
      <c r="M287" s="155"/>
      <c r="N287" s="156"/>
      <c r="O287" s="156"/>
      <c r="P287" s="156"/>
      <c r="Q287" s="156"/>
      <c r="R287" s="156"/>
      <c r="S287" s="156"/>
      <c r="T287" s="157"/>
      <c r="AT287" s="152" t="s">
        <v>140</v>
      </c>
      <c r="AU287" s="152" t="s">
        <v>139</v>
      </c>
      <c r="AV287" s="13" t="s">
        <v>138</v>
      </c>
      <c r="AW287" s="13" t="s">
        <v>24</v>
      </c>
      <c r="AX287" s="13" t="s">
        <v>77</v>
      </c>
      <c r="AY287" s="152" t="s">
        <v>132</v>
      </c>
    </row>
    <row r="288" spans="2:65" s="1" customFormat="1" ht="24" customHeight="1">
      <c r="B288" s="130"/>
      <c r="C288" s="131" t="s">
        <v>328</v>
      </c>
      <c r="D288" s="131" t="s">
        <v>134</v>
      </c>
      <c r="E288" s="132" t="s">
        <v>329</v>
      </c>
      <c r="F288" s="133" t="s">
        <v>330</v>
      </c>
      <c r="G288" s="134" t="s">
        <v>137</v>
      </c>
      <c r="H288" s="135">
        <v>0.26300000000000001</v>
      </c>
      <c r="I288" s="135">
        <v>0</v>
      </c>
      <c r="J288" s="135">
        <f>ROUND(I288*H288,3)</f>
        <v>0</v>
      </c>
      <c r="K288" s="133" t="s">
        <v>1</v>
      </c>
      <c r="L288" s="27"/>
      <c r="M288" s="136" t="s">
        <v>1</v>
      </c>
      <c r="N288" s="137" t="s">
        <v>35</v>
      </c>
      <c r="O288" s="138">
        <v>0</v>
      </c>
      <c r="P288" s="138">
        <f>O288*H288</f>
        <v>0</v>
      </c>
      <c r="Q288" s="138">
        <v>0</v>
      </c>
      <c r="R288" s="138">
        <f>Q288*H288</f>
        <v>0</v>
      </c>
      <c r="S288" s="138">
        <v>0</v>
      </c>
      <c r="T288" s="139">
        <f>S288*H288</f>
        <v>0</v>
      </c>
      <c r="AR288" s="140" t="s">
        <v>138</v>
      </c>
      <c r="AT288" s="140" t="s">
        <v>134</v>
      </c>
      <c r="AU288" s="140" t="s">
        <v>139</v>
      </c>
      <c r="AY288" s="15" t="s">
        <v>132</v>
      </c>
      <c r="BE288" s="141">
        <f>IF(N288="základná",J288,0)</f>
        <v>0</v>
      </c>
      <c r="BF288" s="141">
        <f>IF(N288="znížená",J288,0)</f>
        <v>0</v>
      </c>
      <c r="BG288" s="141">
        <f>IF(N288="zákl. prenesená",J288,0)</f>
        <v>0</v>
      </c>
      <c r="BH288" s="141">
        <f>IF(N288="zníž. prenesená",J288,0)</f>
        <v>0</v>
      </c>
      <c r="BI288" s="141">
        <f>IF(N288="nulová",J288,0)</f>
        <v>0</v>
      </c>
      <c r="BJ288" s="15" t="s">
        <v>139</v>
      </c>
      <c r="BK288" s="142">
        <f>ROUND(I288*H288,3)</f>
        <v>0</v>
      </c>
      <c r="BL288" s="15" t="s">
        <v>138</v>
      </c>
      <c r="BM288" s="140" t="s">
        <v>331</v>
      </c>
    </row>
    <row r="289" spans="2:65" s="12" customFormat="1">
      <c r="B289" s="143"/>
      <c r="D289" s="144" t="s">
        <v>140</v>
      </c>
      <c r="E289" s="145" t="s">
        <v>1</v>
      </c>
      <c r="F289" s="146" t="s">
        <v>168</v>
      </c>
      <c r="H289" s="147">
        <v>0.26300000000000001</v>
      </c>
      <c r="I289" s="12">
        <v>0</v>
      </c>
      <c r="L289" s="143"/>
      <c r="M289" s="148"/>
      <c r="N289" s="149"/>
      <c r="O289" s="149"/>
      <c r="P289" s="149"/>
      <c r="Q289" s="149"/>
      <c r="R289" s="149"/>
      <c r="S289" s="149"/>
      <c r="T289" s="150"/>
      <c r="AT289" s="145" t="s">
        <v>140</v>
      </c>
      <c r="AU289" s="145" t="s">
        <v>139</v>
      </c>
      <c r="AV289" s="12" t="s">
        <v>139</v>
      </c>
      <c r="AW289" s="12" t="s">
        <v>24</v>
      </c>
      <c r="AX289" s="12" t="s">
        <v>69</v>
      </c>
      <c r="AY289" s="145" t="s">
        <v>132</v>
      </c>
    </row>
    <row r="290" spans="2:65" s="13" customFormat="1">
      <c r="B290" s="151"/>
      <c r="D290" s="144" t="s">
        <v>140</v>
      </c>
      <c r="E290" s="152" t="s">
        <v>1</v>
      </c>
      <c r="F290" s="153" t="s">
        <v>142</v>
      </c>
      <c r="H290" s="154">
        <v>0.26300000000000001</v>
      </c>
      <c r="L290" s="151"/>
      <c r="M290" s="155"/>
      <c r="N290" s="156"/>
      <c r="O290" s="156"/>
      <c r="P290" s="156"/>
      <c r="Q290" s="156"/>
      <c r="R290" s="156"/>
      <c r="S290" s="156"/>
      <c r="T290" s="157"/>
      <c r="AT290" s="152" t="s">
        <v>140</v>
      </c>
      <c r="AU290" s="152" t="s">
        <v>139</v>
      </c>
      <c r="AV290" s="13" t="s">
        <v>138</v>
      </c>
      <c r="AW290" s="13" t="s">
        <v>24</v>
      </c>
      <c r="AX290" s="13" t="s">
        <v>77</v>
      </c>
      <c r="AY290" s="152" t="s">
        <v>132</v>
      </c>
    </row>
    <row r="291" spans="2:65" s="1" customFormat="1" ht="24" customHeight="1">
      <c r="B291" s="130"/>
      <c r="C291" s="131" t="s">
        <v>256</v>
      </c>
      <c r="D291" s="131" t="s">
        <v>134</v>
      </c>
      <c r="E291" s="132" t="s">
        <v>332</v>
      </c>
      <c r="F291" s="133" t="s">
        <v>333</v>
      </c>
      <c r="G291" s="134" t="s">
        <v>137</v>
      </c>
      <c r="H291" s="135">
        <v>0.97199999999999998</v>
      </c>
      <c r="I291" s="135">
        <v>0</v>
      </c>
      <c r="J291" s="135">
        <f>ROUND(I291*H291,3)</f>
        <v>0</v>
      </c>
      <c r="K291" s="133" t="s">
        <v>1</v>
      </c>
      <c r="L291" s="27"/>
      <c r="M291" s="136" t="s">
        <v>1</v>
      </c>
      <c r="N291" s="137" t="s">
        <v>35</v>
      </c>
      <c r="O291" s="138">
        <v>0</v>
      </c>
      <c r="P291" s="138">
        <f>O291*H291</f>
        <v>0</v>
      </c>
      <c r="Q291" s="138">
        <v>0</v>
      </c>
      <c r="R291" s="138">
        <f>Q291*H291</f>
        <v>0</v>
      </c>
      <c r="S291" s="138">
        <v>0</v>
      </c>
      <c r="T291" s="139">
        <f>S291*H291</f>
        <v>0</v>
      </c>
      <c r="AR291" s="140" t="s">
        <v>138</v>
      </c>
      <c r="AT291" s="140" t="s">
        <v>134</v>
      </c>
      <c r="AU291" s="140" t="s">
        <v>139</v>
      </c>
      <c r="AY291" s="15" t="s">
        <v>132</v>
      </c>
      <c r="BE291" s="141">
        <f>IF(N291="základná",J291,0)</f>
        <v>0</v>
      </c>
      <c r="BF291" s="141">
        <f>IF(N291="znížená",J291,0)</f>
        <v>0</v>
      </c>
      <c r="BG291" s="141">
        <f>IF(N291="zákl. prenesená",J291,0)</f>
        <v>0</v>
      </c>
      <c r="BH291" s="141">
        <f>IF(N291="zníž. prenesená",J291,0)</f>
        <v>0</v>
      </c>
      <c r="BI291" s="141">
        <f>IF(N291="nulová",J291,0)</f>
        <v>0</v>
      </c>
      <c r="BJ291" s="15" t="s">
        <v>139</v>
      </c>
      <c r="BK291" s="142">
        <f>ROUND(I291*H291,3)</f>
        <v>0</v>
      </c>
      <c r="BL291" s="15" t="s">
        <v>138</v>
      </c>
      <c r="BM291" s="140" t="s">
        <v>334</v>
      </c>
    </row>
    <row r="292" spans="2:65" s="12" customFormat="1">
      <c r="B292" s="143"/>
      <c r="D292" s="144" t="s">
        <v>140</v>
      </c>
      <c r="E292" s="145" t="s">
        <v>1</v>
      </c>
      <c r="F292" s="146" t="s">
        <v>335</v>
      </c>
      <c r="H292" s="147">
        <v>0.97199999999999998</v>
      </c>
      <c r="L292" s="143"/>
      <c r="M292" s="148"/>
      <c r="N292" s="149"/>
      <c r="O292" s="149"/>
      <c r="P292" s="149"/>
      <c r="Q292" s="149"/>
      <c r="R292" s="149"/>
      <c r="S292" s="149"/>
      <c r="T292" s="150"/>
      <c r="AT292" s="145" t="s">
        <v>140</v>
      </c>
      <c r="AU292" s="145" t="s">
        <v>139</v>
      </c>
      <c r="AV292" s="12" t="s">
        <v>139</v>
      </c>
      <c r="AW292" s="12" t="s">
        <v>24</v>
      </c>
      <c r="AX292" s="12" t="s">
        <v>69</v>
      </c>
      <c r="AY292" s="145" t="s">
        <v>132</v>
      </c>
    </row>
    <row r="293" spans="2:65" s="13" customFormat="1">
      <c r="B293" s="151"/>
      <c r="D293" s="144" t="s">
        <v>140</v>
      </c>
      <c r="E293" s="152" t="s">
        <v>1</v>
      </c>
      <c r="F293" s="153" t="s">
        <v>142</v>
      </c>
      <c r="H293" s="154">
        <v>0.97199999999999998</v>
      </c>
      <c r="L293" s="151"/>
      <c r="M293" s="155"/>
      <c r="N293" s="156"/>
      <c r="O293" s="156"/>
      <c r="P293" s="156"/>
      <c r="Q293" s="156"/>
      <c r="R293" s="156"/>
      <c r="S293" s="156"/>
      <c r="T293" s="157"/>
      <c r="AT293" s="152" t="s">
        <v>140</v>
      </c>
      <c r="AU293" s="152" t="s">
        <v>139</v>
      </c>
      <c r="AV293" s="13" t="s">
        <v>138</v>
      </c>
      <c r="AW293" s="13" t="s">
        <v>24</v>
      </c>
      <c r="AX293" s="13" t="s">
        <v>77</v>
      </c>
      <c r="AY293" s="152" t="s">
        <v>132</v>
      </c>
    </row>
    <row r="294" spans="2:65" s="1" customFormat="1" ht="36" customHeight="1">
      <c r="B294" s="130"/>
      <c r="C294" s="131" t="s">
        <v>336</v>
      </c>
      <c r="D294" s="131" t="s">
        <v>134</v>
      </c>
      <c r="E294" s="132" t="s">
        <v>337</v>
      </c>
      <c r="F294" s="133" t="s">
        <v>338</v>
      </c>
      <c r="G294" s="134" t="s">
        <v>176</v>
      </c>
      <c r="H294" s="135">
        <v>0.64800000000000002</v>
      </c>
      <c r="I294" s="135">
        <v>0</v>
      </c>
      <c r="J294" s="135">
        <f>ROUND(I294*H294,3)</f>
        <v>0</v>
      </c>
      <c r="K294" s="133" t="s">
        <v>1</v>
      </c>
      <c r="L294" s="27"/>
      <c r="M294" s="136" t="s">
        <v>1</v>
      </c>
      <c r="N294" s="137" t="s">
        <v>35</v>
      </c>
      <c r="O294" s="138">
        <v>0</v>
      </c>
      <c r="P294" s="138">
        <f>O294*H294</f>
        <v>0</v>
      </c>
      <c r="Q294" s="138">
        <v>0</v>
      </c>
      <c r="R294" s="138">
        <f>Q294*H294</f>
        <v>0</v>
      </c>
      <c r="S294" s="138">
        <v>0</v>
      </c>
      <c r="T294" s="139">
        <f>S294*H294</f>
        <v>0</v>
      </c>
      <c r="AR294" s="140" t="s">
        <v>138</v>
      </c>
      <c r="AT294" s="140" t="s">
        <v>134</v>
      </c>
      <c r="AU294" s="140" t="s">
        <v>139</v>
      </c>
      <c r="AY294" s="15" t="s">
        <v>132</v>
      </c>
      <c r="BE294" s="141">
        <f>IF(N294="základná",J294,0)</f>
        <v>0</v>
      </c>
      <c r="BF294" s="141">
        <f>IF(N294="znížená",J294,0)</f>
        <v>0</v>
      </c>
      <c r="BG294" s="141">
        <f>IF(N294="zákl. prenesená",J294,0)</f>
        <v>0</v>
      </c>
      <c r="BH294" s="141">
        <f>IF(N294="zníž. prenesená",J294,0)</f>
        <v>0</v>
      </c>
      <c r="BI294" s="141">
        <f>IF(N294="nulová",J294,0)</f>
        <v>0</v>
      </c>
      <c r="BJ294" s="15" t="s">
        <v>139</v>
      </c>
      <c r="BK294" s="142">
        <f>ROUND(I294*H294,3)</f>
        <v>0</v>
      </c>
      <c r="BL294" s="15" t="s">
        <v>138</v>
      </c>
      <c r="BM294" s="140" t="s">
        <v>339</v>
      </c>
    </row>
    <row r="295" spans="2:65" s="12" customFormat="1">
      <c r="B295" s="143"/>
      <c r="D295" s="144" t="s">
        <v>140</v>
      </c>
      <c r="E295" s="145" t="s">
        <v>1</v>
      </c>
      <c r="F295" s="146" t="s">
        <v>340</v>
      </c>
      <c r="H295" s="147">
        <v>0.64800000000000002</v>
      </c>
      <c r="L295" s="143"/>
      <c r="M295" s="148"/>
      <c r="N295" s="149"/>
      <c r="O295" s="149"/>
      <c r="P295" s="149"/>
      <c r="Q295" s="149"/>
      <c r="R295" s="149"/>
      <c r="S295" s="149"/>
      <c r="T295" s="150"/>
      <c r="AT295" s="145" t="s">
        <v>140</v>
      </c>
      <c r="AU295" s="145" t="s">
        <v>139</v>
      </c>
      <c r="AV295" s="12" t="s">
        <v>139</v>
      </c>
      <c r="AW295" s="12" t="s">
        <v>24</v>
      </c>
      <c r="AX295" s="12" t="s">
        <v>69</v>
      </c>
      <c r="AY295" s="145" t="s">
        <v>132</v>
      </c>
    </row>
    <row r="296" spans="2:65" s="13" customFormat="1">
      <c r="B296" s="151"/>
      <c r="D296" s="144" t="s">
        <v>140</v>
      </c>
      <c r="E296" s="152" t="s">
        <v>1</v>
      </c>
      <c r="F296" s="153" t="s">
        <v>142</v>
      </c>
      <c r="H296" s="154">
        <v>0.64800000000000002</v>
      </c>
      <c r="L296" s="151"/>
      <c r="M296" s="155"/>
      <c r="N296" s="156"/>
      <c r="O296" s="156"/>
      <c r="P296" s="156"/>
      <c r="Q296" s="156"/>
      <c r="R296" s="156"/>
      <c r="S296" s="156"/>
      <c r="T296" s="157"/>
      <c r="AT296" s="152" t="s">
        <v>140</v>
      </c>
      <c r="AU296" s="152" t="s">
        <v>139</v>
      </c>
      <c r="AV296" s="13" t="s">
        <v>138</v>
      </c>
      <c r="AW296" s="13" t="s">
        <v>24</v>
      </c>
      <c r="AX296" s="13" t="s">
        <v>77</v>
      </c>
      <c r="AY296" s="152" t="s">
        <v>132</v>
      </c>
    </row>
    <row r="297" spans="2:65" s="1" customFormat="1" ht="16.5" customHeight="1">
      <c r="B297" s="130"/>
      <c r="C297" s="131" t="s">
        <v>259</v>
      </c>
      <c r="D297" s="131" t="s">
        <v>134</v>
      </c>
      <c r="E297" s="132" t="s">
        <v>341</v>
      </c>
      <c r="F297" s="133" t="s">
        <v>342</v>
      </c>
      <c r="G297" s="134" t="s">
        <v>157</v>
      </c>
      <c r="H297" s="135">
        <v>18</v>
      </c>
      <c r="I297" s="135">
        <v>0</v>
      </c>
      <c r="J297" s="135">
        <f>ROUND(I297*H297,3)</f>
        <v>0</v>
      </c>
      <c r="K297" s="133" t="s">
        <v>1</v>
      </c>
      <c r="L297" s="27"/>
      <c r="M297" s="136" t="s">
        <v>1</v>
      </c>
      <c r="N297" s="137" t="s">
        <v>35</v>
      </c>
      <c r="O297" s="138">
        <v>0</v>
      </c>
      <c r="P297" s="138">
        <f>O297*H297</f>
        <v>0</v>
      </c>
      <c r="Q297" s="138">
        <v>0</v>
      </c>
      <c r="R297" s="138">
        <f>Q297*H297</f>
        <v>0</v>
      </c>
      <c r="S297" s="138">
        <v>0</v>
      </c>
      <c r="T297" s="139">
        <f>S297*H297</f>
        <v>0</v>
      </c>
      <c r="AR297" s="140" t="s">
        <v>138</v>
      </c>
      <c r="AT297" s="140" t="s">
        <v>134</v>
      </c>
      <c r="AU297" s="140" t="s">
        <v>139</v>
      </c>
      <c r="AY297" s="15" t="s">
        <v>132</v>
      </c>
      <c r="BE297" s="141">
        <f>IF(N297="základná",J297,0)</f>
        <v>0</v>
      </c>
      <c r="BF297" s="141">
        <f>IF(N297="znížená",J297,0)</f>
        <v>0</v>
      </c>
      <c r="BG297" s="141">
        <f>IF(N297="zákl. prenesená",J297,0)</f>
        <v>0</v>
      </c>
      <c r="BH297" s="141">
        <f>IF(N297="zníž. prenesená",J297,0)</f>
        <v>0</v>
      </c>
      <c r="BI297" s="141">
        <f>IF(N297="nulová",J297,0)</f>
        <v>0</v>
      </c>
      <c r="BJ297" s="15" t="s">
        <v>139</v>
      </c>
      <c r="BK297" s="142">
        <f>ROUND(I297*H297,3)</f>
        <v>0</v>
      </c>
      <c r="BL297" s="15" t="s">
        <v>138</v>
      </c>
      <c r="BM297" s="140" t="s">
        <v>343</v>
      </c>
    </row>
    <row r="298" spans="2:65" s="12" customFormat="1">
      <c r="B298" s="143"/>
      <c r="D298" s="144" t="s">
        <v>140</v>
      </c>
      <c r="E298" s="145" t="s">
        <v>1</v>
      </c>
      <c r="F298" s="146" t="s">
        <v>344</v>
      </c>
      <c r="H298" s="147">
        <v>18</v>
      </c>
      <c r="L298" s="143"/>
      <c r="M298" s="148"/>
      <c r="N298" s="149"/>
      <c r="O298" s="149"/>
      <c r="P298" s="149"/>
      <c r="Q298" s="149"/>
      <c r="R298" s="149"/>
      <c r="S298" s="149"/>
      <c r="T298" s="150"/>
      <c r="AT298" s="145" t="s">
        <v>140</v>
      </c>
      <c r="AU298" s="145" t="s">
        <v>139</v>
      </c>
      <c r="AV298" s="12" t="s">
        <v>139</v>
      </c>
      <c r="AW298" s="12" t="s">
        <v>24</v>
      </c>
      <c r="AX298" s="12" t="s">
        <v>69</v>
      </c>
      <c r="AY298" s="145" t="s">
        <v>132</v>
      </c>
    </row>
    <row r="299" spans="2:65" s="13" customFormat="1">
      <c r="B299" s="151"/>
      <c r="D299" s="144" t="s">
        <v>140</v>
      </c>
      <c r="E299" s="152" t="s">
        <v>1</v>
      </c>
      <c r="F299" s="153" t="s">
        <v>142</v>
      </c>
      <c r="H299" s="154">
        <v>18</v>
      </c>
      <c r="L299" s="151"/>
      <c r="M299" s="155"/>
      <c r="N299" s="156"/>
      <c r="O299" s="156"/>
      <c r="P299" s="156"/>
      <c r="Q299" s="156"/>
      <c r="R299" s="156"/>
      <c r="S299" s="156"/>
      <c r="T299" s="157"/>
      <c r="AT299" s="152" t="s">
        <v>140</v>
      </c>
      <c r="AU299" s="152" t="s">
        <v>139</v>
      </c>
      <c r="AV299" s="13" t="s">
        <v>138</v>
      </c>
      <c r="AW299" s="13" t="s">
        <v>24</v>
      </c>
      <c r="AX299" s="13" t="s">
        <v>77</v>
      </c>
      <c r="AY299" s="152" t="s">
        <v>132</v>
      </c>
    </row>
    <row r="300" spans="2:65" s="1" customFormat="1" ht="24" customHeight="1">
      <c r="B300" s="130"/>
      <c r="C300" s="131" t="s">
        <v>345</v>
      </c>
      <c r="D300" s="131" t="s">
        <v>134</v>
      </c>
      <c r="E300" s="132" t="s">
        <v>346</v>
      </c>
      <c r="F300" s="133" t="s">
        <v>347</v>
      </c>
      <c r="G300" s="134" t="s">
        <v>157</v>
      </c>
      <c r="H300" s="135">
        <v>11.6</v>
      </c>
      <c r="I300" s="135">
        <v>0</v>
      </c>
      <c r="J300" s="135">
        <f>ROUND(I300*H300,3)</f>
        <v>0</v>
      </c>
      <c r="K300" s="133" t="s">
        <v>1</v>
      </c>
      <c r="L300" s="27"/>
      <c r="M300" s="136" t="s">
        <v>1</v>
      </c>
      <c r="N300" s="137" t="s">
        <v>35</v>
      </c>
      <c r="O300" s="138">
        <v>0</v>
      </c>
      <c r="P300" s="138">
        <f>O300*H300</f>
        <v>0</v>
      </c>
      <c r="Q300" s="138">
        <v>0</v>
      </c>
      <c r="R300" s="138">
        <f>Q300*H300</f>
        <v>0</v>
      </c>
      <c r="S300" s="138">
        <v>0</v>
      </c>
      <c r="T300" s="139">
        <f>S300*H300</f>
        <v>0</v>
      </c>
      <c r="AR300" s="140" t="s">
        <v>138</v>
      </c>
      <c r="AT300" s="140" t="s">
        <v>134</v>
      </c>
      <c r="AU300" s="140" t="s">
        <v>139</v>
      </c>
      <c r="AY300" s="15" t="s">
        <v>132</v>
      </c>
      <c r="BE300" s="141">
        <f>IF(N300="základná",J300,0)</f>
        <v>0</v>
      </c>
      <c r="BF300" s="141">
        <f>IF(N300="znížená",J300,0)</f>
        <v>0</v>
      </c>
      <c r="BG300" s="141">
        <f>IF(N300="zákl. prenesená",J300,0)</f>
        <v>0</v>
      </c>
      <c r="BH300" s="141">
        <f>IF(N300="zníž. prenesená",J300,0)</f>
        <v>0</v>
      </c>
      <c r="BI300" s="141">
        <f>IF(N300="nulová",J300,0)</f>
        <v>0</v>
      </c>
      <c r="BJ300" s="15" t="s">
        <v>139</v>
      </c>
      <c r="BK300" s="142">
        <f>ROUND(I300*H300,3)</f>
        <v>0</v>
      </c>
      <c r="BL300" s="15" t="s">
        <v>138</v>
      </c>
      <c r="BM300" s="140" t="s">
        <v>348</v>
      </c>
    </row>
    <row r="301" spans="2:65" s="12" customFormat="1">
      <c r="B301" s="143"/>
      <c r="D301" s="144" t="s">
        <v>140</v>
      </c>
      <c r="E301" s="145" t="s">
        <v>1</v>
      </c>
      <c r="F301" s="146" t="s">
        <v>349</v>
      </c>
      <c r="H301" s="147">
        <v>11.6</v>
      </c>
      <c r="L301" s="143"/>
      <c r="M301" s="148"/>
      <c r="N301" s="149"/>
      <c r="O301" s="149"/>
      <c r="P301" s="149"/>
      <c r="Q301" s="149"/>
      <c r="R301" s="149"/>
      <c r="S301" s="149"/>
      <c r="T301" s="150"/>
      <c r="AT301" s="145" t="s">
        <v>140</v>
      </c>
      <c r="AU301" s="145" t="s">
        <v>139</v>
      </c>
      <c r="AV301" s="12" t="s">
        <v>139</v>
      </c>
      <c r="AW301" s="12" t="s">
        <v>24</v>
      </c>
      <c r="AX301" s="12" t="s">
        <v>69</v>
      </c>
      <c r="AY301" s="145" t="s">
        <v>132</v>
      </c>
    </row>
    <row r="302" spans="2:65" s="13" customFormat="1">
      <c r="B302" s="151"/>
      <c r="D302" s="144" t="s">
        <v>140</v>
      </c>
      <c r="E302" s="152" t="s">
        <v>1</v>
      </c>
      <c r="F302" s="153" t="s">
        <v>142</v>
      </c>
      <c r="H302" s="154">
        <v>11.6</v>
      </c>
      <c r="L302" s="151"/>
      <c r="M302" s="155"/>
      <c r="N302" s="156"/>
      <c r="O302" s="156"/>
      <c r="P302" s="156"/>
      <c r="Q302" s="156"/>
      <c r="R302" s="156"/>
      <c r="S302" s="156"/>
      <c r="T302" s="157"/>
      <c r="AT302" s="152" t="s">
        <v>140</v>
      </c>
      <c r="AU302" s="152" t="s">
        <v>139</v>
      </c>
      <c r="AV302" s="13" t="s">
        <v>138</v>
      </c>
      <c r="AW302" s="13" t="s">
        <v>24</v>
      </c>
      <c r="AX302" s="13" t="s">
        <v>77</v>
      </c>
      <c r="AY302" s="152" t="s">
        <v>132</v>
      </c>
    </row>
    <row r="303" spans="2:65" s="1" customFormat="1" ht="16.5" customHeight="1">
      <c r="B303" s="130"/>
      <c r="C303" s="131" t="s">
        <v>263</v>
      </c>
      <c r="D303" s="131" t="s">
        <v>134</v>
      </c>
      <c r="E303" s="132" t="s">
        <v>350</v>
      </c>
      <c r="F303" s="133" t="s">
        <v>351</v>
      </c>
      <c r="G303" s="134" t="s">
        <v>157</v>
      </c>
      <c r="H303" s="135">
        <v>10.8</v>
      </c>
      <c r="I303" s="135">
        <v>0</v>
      </c>
      <c r="J303" s="135">
        <f>ROUND(I303*H303,3)</f>
        <v>0</v>
      </c>
      <c r="K303" s="133" t="s">
        <v>1</v>
      </c>
      <c r="L303" s="27"/>
      <c r="M303" s="136" t="s">
        <v>1</v>
      </c>
      <c r="N303" s="137" t="s">
        <v>35</v>
      </c>
      <c r="O303" s="138">
        <v>0</v>
      </c>
      <c r="P303" s="138">
        <f>O303*H303</f>
        <v>0</v>
      </c>
      <c r="Q303" s="138">
        <v>0</v>
      </c>
      <c r="R303" s="138">
        <f>Q303*H303</f>
        <v>0</v>
      </c>
      <c r="S303" s="138">
        <v>0</v>
      </c>
      <c r="T303" s="139">
        <f>S303*H303</f>
        <v>0</v>
      </c>
      <c r="AR303" s="140" t="s">
        <v>138</v>
      </c>
      <c r="AT303" s="140" t="s">
        <v>134</v>
      </c>
      <c r="AU303" s="140" t="s">
        <v>139</v>
      </c>
      <c r="AY303" s="15" t="s">
        <v>132</v>
      </c>
      <c r="BE303" s="141">
        <f>IF(N303="základná",J303,0)</f>
        <v>0</v>
      </c>
      <c r="BF303" s="141">
        <f>IF(N303="znížená",J303,0)</f>
        <v>0</v>
      </c>
      <c r="BG303" s="141">
        <f>IF(N303="zákl. prenesená",J303,0)</f>
        <v>0</v>
      </c>
      <c r="BH303" s="141">
        <f>IF(N303="zníž. prenesená",J303,0)</f>
        <v>0</v>
      </c>
      <c r="BI303" s="141">
        <f>IF(N303="nulová",J303,0)</f>
        <v>0</v>
      </c>
      <c r="BJ303" s="15" t="s">
        <v>139</v>
      </c>
      <c r="BK303" s="142">
        <f>ROUND(I303*H303,3)</f>
        <v>0</v>
      </c>
      <c r="BL303" s="15" t="s">
        <v>138</v>
      </c>
      <c r="BM303" s="140" t="s">
        <v>352</v>
      </c>
    </row>
    <row r="304" spans="2:65" s="12" customFormat="1">
      <c r="B304" s="143"/>
      <c r="D304" s="144" t="s">
        <v>140</v>
      </c>
      <c r="E304" s="145" t="s">
        <v>1</v>
      </c>
      <c r="F304" s="146" t="s">
        <v>353</v>
      </c>
      <c r="H304" s="147">
        <v>10.8</v>
      </c>
      <c r="I304" s="12">
        <v>0</v>
      </c>
      <c r="L304" s="143"/>
      <c r="M304" s="148"/>
      <c r="N304" s="149"/>
      <c r="O304" s="149"/>
      <c r="P304" s="149"/>
      <c r="Q304" s="149"/>
      <c r="R304" s="149"/>
      <c r="S304" s="149"/>
      <c r="T304" s="150"/>
      <c r="AT304" s="145" t="s">
        <v>140</v>
      </c>
      <c r="AU304" s="145" t="s">
        <v>139</v>
      </c>
      <c r="AV304" s="12" t="s">
        <v>139</v>
      </c>
      <c r="AW304" s="12" t="s">
        <v>24</v>
      </c>
      <c r="AX304" s="12" t="s">
        <v>69</v>
      </c>
      <c r="AY304" s="145" t="s">
        <v>132</v>
      </c>
    </row>
    <row r="305" spans="2:65" s="13" customFormat="1">
      <c r="B305" s="151"/>
      <c r="D305" s="144" t="s">
        <v>140</v>
      </c>
      <c r="E305" s="152" t="s">
        <v>1</v>
      </c>
      <c r="F305" s="153" t="s">
        <v>142</v>
      </c>
      <c r="H305" s="154">
        <v>10.8</v>
      </c>
      <c r="L305" s="151"/>
      <c r="M305" s="155"/>
      <c r="N305" s="156"/>
      <c r="O305" s="156"/>
      <c r="P305" s="156"/>
      <c r="Q305" s="156"/>
      <c r="R305" s="156"/>
      <c r="S305" s="156"/>
      <c r="T305" s="157"/>
      <c r="AT305" s="152" t="s">
        <v>140</v>
      </c>
      <c r="AU305" s="152" t="s">
        <v>139</v>
      </c>
      <c r="AV305" s="13" t="s">
        <v>138</v>
      </c>
      <c r="AW305" s="13" t="s">
        <v>24</v>
      </c>
      <c r="AX305" s="13" t="s">
        <v>77</v>
      </c>
      <c r="AY305" s="152" t="s">
        <v>132</v>
      </c>
    </row>
    <row r="306" spans="2:65" s="1" customFormat="1" ht="24" customHeight="1">
      <c r="B306" s="130"/>
      <c r="C306" s="131" t="s">
        <v>354</v>
      </c>
      <c r="D306" s="131" t="s">
        <v>134</v>
      </c>
      <c r="E306" s="132" t="s">
        <v>355</v>
      </c>
      <c r="F306" s="133" t="s">
        <v>356</v>
      </c>
      <c r="G306" s="134" t="s">
        <v>171</v>
      </c>
      <c r="H306" s="135">
        <v>2</v>
      </c>
      <c r="I306" s="135">
        <v>0</v>
      </c>
      <c r="J306" s="135">
        <f>ROUND(I306*H306,3)</f>
        <v>0</v>
      </c>
      <c r="K306" s="133" t="s">
        <v>1</v>
      </c>
      <c r="L306" s="27"/>
      <c r="M306" s="136" t="s">
        <v>1</v>
      </c>
      <c r="N306" s="137" t="s">
        <v>35</v>
      </c>
      <c r="O306" s="138">
        <v>0</v>
      </c>
      <c r="P306" s="138">
        <f>O306*H306</f>
        <v>0</v>
      </c>
      <c r="Q306" s="138">
        <v>0</v>
      </c>
      <c r="R306" s="138">
        <f>Q306*H306</f>
        <v>0</v>
      </c>
      <c r="S306" s="138">
        <v>0</v>
      </c>
      <c r="T306" s="139">
        <f>S306*H306</f>
        <v>0</v>
      </c>
      <c r="AR306" s="140" t="s">
        <v>138</v>
      </c>
      <c r="AT306" s="140" t="s">
        <v>134</v>
      </c>
      <c r="AU306" s="140" t="s">
        <v>139</v>
      </c>
      <c r="AY306" s="15" t="s">
        <v>132</v>
      </c>
      <c r="BE306" s="141">
        <f>IF(N306="základná",J306,0)</f>
        <v>0</v>
      </c>
      <c r="BF306" s="141">
        <f>IF(N306="znížená",J306,0)</f>
        <v>0</v>
      </c>
      <c r="BG306" s="141">
        <f>IF(N306="zákl. prenesená",J306,0)</f>
        <v>0</v>
      </c>
      <c r="BH306" s="141">
        <f>IF(N306="zníž. prenesená",J306,0)</f>
        <v>0</v>
      </c>
      <c r="BI306" s="141">
        <f>IF(N306="nulová",J306,0)</f>
        <v>0</v>
      </c>
      <c r="BJ306" s="15" t="s">
        <v>139</v>
      </c>
      <c r="BK306" s="142">
        <f>ROUND(I306*H306,3)</f>
        <v>0</v>
      </c>
      <c r="BL306" s="15" t="s">
        <v>138</v>
      </c>
      <c r="BM306" s="140" t="s">
        <v>357</v>
      </c>
    </row>
    <row r="307" spans="2:65" s="12" customFormat="1">
      <c r="B307" s="143"/>
      <c r="D307" s="144" t="s">
        <v>140</v>
      </c>
      <c r="E307" s="145" t="s">
        <v>1</v>
      </c>
      <c r="F307" s="146" t="s">
        <v>358</v>
      </c>
      <c r="H307" s="147">
        <v>2</v>
      </c>
      <c r="L307" s="143"/>
      <c r="M307" s="148"/>
      <c r="N307" s="149"/>
      <c r="O307" s="149"/>
      <c r="P307" s="149"/>
      <c r="Q307" s="149"/>
      <c r="R307" s="149"/>
      <c r="S307" s="149"/>
      <c r="T307" s="150"/>
      <c r="AT307" s="145" t="s">
        <v>140</v>
      </c>
      <c r="AU307" s="145" t="s">
        <v>139</v>
      </c>
      <c r="AV307" s="12" t="s">
        <v>139</v>
      </c>
      <c r="AW307" s="12" t="s">
        <v>24</v>
      </c>
      <c r="AX307" s="12" t="s">
        <v>69</v>
      </c>
      <c r="AY307" s="145" t="s">
        <v>132</v>
      </c>
    </row>
    <row r="308" spans="2:65" s="13" customFormat="1">
      <c r="B308" s="151"/>
      <c r="D308" s="144" t="s">
        <v>140</v>
      </c>
      <c r="E308" s="152" t="s">
        <v>1</v>
      </c>
      <c r="F308" s="153" t="s">
        <v>142</v>
      </c>
      <c r="H308" s="154">
        <v>2</v>
      </c>
      <c r="L308" s="151"/>
      <c r="M308" s="155"/>
      <c r="N308" s="156"/>
      <c r="O308" s="156"/>
      <c r="P308" s="156"/>
      <c r="Q308" s="156"/>
      <c r="R308" s="156"/>
      <c r="S308" s="156"/>
      <c r="T308" s="157"/>
      <c r="AT308" s="152" t="s">
        <v>140</v>
      </c>
      <c r="AU308" s="152" t="s">
        <v>139</v>
      </c>
      <c r="AV308" s="13" t="s">
        <v>138</v>
      </c>
      <c r="AW308" s="13" t="s">
        <v>24</v>
      </c>
      <c r="AX308" s="13" t="s">
        <v>77</v>
      </c>
      <c r="AY308" s="152" t="s">
        <v>132</v>
      </c>
    </row>
    <row r="309" spans="2:65" s="1" customFormat="1" ht="24" customHeight="1">
      <c r="B309" s="130"/>
      <c r="C309" s="131" t="s">
        <v>266</v>
      </c>
      <c r="D309" s="131" t="s">
        <v>134</v>
      </c>
      <c r="E309" s="132" t="s">
        <v>359</v>
      </c>
      <c r="F309" s="133" t="s">
        <v>360</v>
      </c>
      <c r="G309" s="134" t="s">
        <v>176</v>
      </c>
      <c r="H309" s="135">
        <v>1</v>
      </c>
      <c r="I309" s="135">
        <v>0</v>
      </c>
      <c r="J309" s="135">
        <f>ROUND(I309*H309,3)</f>
        <v>0</v>
      </c>
      <c r="K309" s="133" t="s">
        <v>1</v>
      </c>
      <c r="L309" s="27"/>
      <c r="M309" s="136" t="s">
        <v>1</v>
      </c>
      <c r="N309" s="137" t="s">
        <v>35</v>
      </c>
      <c r="O309" s="138">
        <v>0</v>
      </c>
      <c r="P309" s="138">
        <f>O309*H309</f>
        <v>0</v>
      </c>
      <c r="Q309" s="138">
        <v>0</v>
      </c>
      <c r="R309" s="138">
        <f>Q309*H309</f>
        <v>0</v>
      </c>
      <c r="S309" s="138">
        <v>0</v>
      </c>
      <c r="T309" s="139">
        <f>S309*H309</f>
        <v>0</v>
      </c>
      <c r="AR309" s="140" t="s">
        <v>138</v>
      </c>
      <c r="AT309" s="140" t="s">
        <v>134</v>
      </c>
      <c r="AU309" s="140" t="s">
        <v>139</v>
      </c>
      <c r="AY309" s="15" t="s">
        <v>132</v>
      </c>
      <c r="BE309" s="141">
        <f>IF(N309="základná",J309,0)</f>
        <v>0</v>
      </c>
      <c r="BF309" s="141">
        <f>IF(N309="znížená",J309,0)</f>
        <v>0</v>
      </c>
      <c r="BG309" s="141">
        <f>IF(N309="zákl. prenesená",J309,0)</f>
        <v>0</v>
      </c>
      <c r="BH309" s="141">
        <f>IF(N309="zníž. prenesená",J309,0)</f>
        <v>0</v>
      </c>
      <c r="BI309" s="141">
        <f>IF(N309="nulová",J309,0)</f>
        <v>0</v>
      </c>
      <c r="BJ309" s="15" t="s">
        <v>139</v>
      </c>
      <c r="BK309" s="142">
        <f>ROUND(I309*H309,3)</f>
        <v>0</v>
      </c>
      <c r="BL309" s="15" t="s">
        <v>138</v>
      </c>
      <c r="BM309" s="140" t="s">
        <v>361</v>
      </c>
    </row>
    <row r="310" spans="2:65" s="12" customFormat="1">
      <c r="B310" s="143"/>
      <c r="D310" s="144" t="s">
        <v>140</v>
      </c>
      <c r="E310" s="145" t="s">
        <v>1</v>
      </c>
      <c r="F310" s="146" t="s">
        <v>362</v>
      </c>
      <c r="H310" s="147">
        <v>1</v>
      </c>
      <c r="L310" s="143"/>
      <c r="M310" s="148"/>
      <c r="N310" s="149"/>
      <c r="O310" s="149"/>
      <c r="P310" s="149"/>
      <c r="Q310" s="149"/>
      <c r="R310" s="149"/>
      <c r="S310" s="149"/>
      <c r="T310" s="150"/>
      <c r="AT310" s="145" t="s">
        <v>140</v>
      </c>
      <c r="AU310" s="145" t="s">
        <v>139</v>
      </c>
      <c r="AV310" s="12" t="s">
        <v>139</v>
      </c>
      <c r="AW310" s="12" t="s">
        <v>24</v>
      </c>
      <c r="AX310" s="12" t="s">
        <v>69</v>
      </c>
      <c r="AY310" s="145" t="s">
        <v>132</v>
      </c>
    </row>
    <row r="311" spans="2:65" s="13" customFormat="1">
      <c r="B311" s="151"/>
      <c r="D311" s="144" t="s">
        <v>140</v>
      </c>
      <c r="E311" s="152" t="s">
        <v>1</v>
      </c>
      <c r="F311" s="153" t="s">
        <v>142</v>
      </c>
      <c r="H311" s="154">
        <v>1</v>
      </c>
      <c r="L311" s="151"/>
      <c r="M311" s="155"/>
      <c r="N311" s="156"/>
      <c r="O311" s="156"/>
      <c r="P311" s="156"/>
      <c r="Q311" s="156"/>
      <c r="R311" s="156"/>
      <c r="S311" s="156"/>
      <c r="T311" s="157"/>
      <c r="AT311" s="152" t="s">
        <v>140</v>
      </c>
      <c r="AU311" s="152" t="s">
        <v>139</v>
      </c>
      <c r="AV311" s="13" t="s">
        <v>138</v>
      </c>
      <c r="AW311" s="13" t="s">
        <v>24</v>
      </c>
      <c r="AX311" s="13" t="s">
        <v>77</v>
      </c>
      <c r="AY311" s="152" t="s">
        <v>132</v>
      </c>
    </row>
    <row r="312" spans="2:65" s="1" customFormat="1" ht="24" customHeight="1">
      <c r="B312" s="130"/>
      <c r="C312" s="131" t="s">
        <v>363</v>
      </c>
      <c r="D312" s="131" t="s">
        <v>134</v>
      </c>
      <c r="E312" s="132" t="s">
        <v>364</v>
      </c>
      <c r="F312" s="133" t="s">
        <v>365</v>
      </c>
      <c r="G312" s="134" t="s">
        <v>137</v>
      </c>
      <c r="H312" s="135">
        <v>0.45400000000000001</v>
      </c>
      <c r="I312" s="135">
        <v>0</v>
      </c>
      <c r="J312" s="135">
        <f>ROUND(I312*H312,3)</f>
        <v>0</v>
      </c>
      <c r="K312" s="133" t="s">
        <v>1</v>
      </c>
      <c r="L312" s="27"/>
      <c r="M312" s="136" t="s">
        <v>1</v>
      </c>
      <c r="N312" s="137" t="s">
        <v>35</v>
      </c>
      <c r="O312" s="138">
        <v>0</v>
      </c>
      <c r="P312" s="138">
        <f>O312*H312</f>
        <v>0</v>
      </c>
      <c r="Q312" s="138">
        <v>0</v>
      </c>
      <c r="R312" s="138">
        <f>Q312*H312</f>
        <v>0</v>
      </c>
      <c r="S312" s="138">
        <v>0</v>
      </c>
      <c r="T312" s="139">
        <f>S312*H312</f>
        <v>0</v>
      </c>
      <c r="AR312" s="140" t="s">
        <v>138</v>
      </c>
      <c r="AT312" s="140" t="s">
        <v>134</v>
      </c>
      <c r="AU312" s="140" t="s">
        <v>139</v>
      </c>
      <c r="AY312" s="15" t="s">
        <v>132</v>
      </c>
      <c r="BE312" s="141">
        <f>IF(N312="základná",J312,0)</f>
        <v>0</v>
      </c>
      <c r="BF312" s="141">
        <f>IF(N312="znížená",J312,0)</f>
        <v>0</v>
      </c>
      <c r="BG312" s="141">
        <f>IF(N312="zákl. prenesená",J312,0)</f>
        <v>0</v>
      </c>
      <c r="BH312" s="141">
        <f>IF(N312="zníž. prenesená",J312,0)</f>
        <v>0</v>
      </c>
      <c r="BI312" s="141">
        <f>IF(N312="nulová",J312,0)</f>
        <v>0</v>
      </c>
      <c r="BJ312" s="15" t="s">
        <v>139</v>
      </c>
      <c r="BK312" s="142">
        <f>ROUND(I312*H312,3)</f>
        <v>0</v>
      </c>
      <c r="BL312" s="15" t="s">
        <v>138</v>
      </c>
      <c r="BM312" s="140" t="s">
        <v>366</v>
      </c>
    </row>
    <row r="313" spans="2:65" s="12" customFormat="1">
      <c r="B313" s="143"/>
      <c r="D313" s="144" t="s">
        <v>140</v>
      </c>
      <c r="E313" s="145" t="s">
        <v>1</v>
      </c>
      <c r="F313" s="146" t="s">
        <v>367</v>
      </c>
      <c r="H313" s="147">
        <v>0.45400000000000001</v>
      </c>
      <c r="L313" s="143"/>
      <c r="M313" s="148"/>
      <c r="N313" s="149"/>
      <c r="O313" s="149"/>
      <c r="P313" s="149"/>
      <c r="Q313" s="149"/>
      <c r="R313" s="149"/>
      <c r="S313" s="149"/>
      <c r="T313" s="150"/>
      <c r="AT313" s="145" t="s">
        <v>140</v>
      </c>
      <c r="AU313" s="145" t="s">
        <v>139</v>
      </c>
      <c r="AV313" s="12" t="s">
        <v>139</v>
      </c>
      <c r="AW313" s="12" t="s">
        <v>24</v>
      </c>
      <c r="AX313" s="12" t="s">
        <v>69</v>
      </c>
      <c r="AY313" s="145" t="s">
        <v>132</v>
      </c>
    </row>
    <row r="314" spans="2:65" s="13" customFormat="1">
      <c r="B314" s="151"/>
      <c r="D314" s="144" t="s">
        <v>140</v>
      </c>
      <c r="E314" s="152" t="s">
        <v>1</v>
      </c>
      <c r="F314" s="153" t="s">
        <v>142</v>
      </c>
      <c r="H314" s="154">
        <v>0.45400000000000001</v>
      </c>
      <c r="L314" s="151"/>
      <c r="M314" s="155"/>
      <c r="N314" s="156"/>
      <c r="O314" s="156"/>
      <c r="P314" s="156"/>
      <c r="Q314" s="156"/>
      <c r="R314" s="156"/>
      <c r="S314" s="156"/>
      <c r="T314" s="157"/>
      <c r="AT314" s="152" t="s">
        <v>140</v>
      </c>
      <c r="AU314" s="152" t="s">
        <v>139</v>
      </c>
      <c r="AV314" s="13" t="s">
        <v>138</v>
      </c>
      <c r="AW314" s="13" t="s">
        <v>24</v>
      </c>
      <c r="AX314" s="13" t="s">
        <v>77</v>
      </c>
      <c r="AY314" s="152" t="s">
        <v>132</v>
      </c>
    </row>
    <row r="315" spans="2:65" s="1" customFormat="1" ht="24" customHeight="1">
      <c r="B315" s="130"/>
      <c r="C315" s="131" t="s">
        <v>271</v>
      </c>
      <c r="D315" s="131" t="s">
        <v>134</v>
      </c>
      <c r="E315" s="132" t="s">
        <v>368</v>
      </c>
      <c r="F315" s="133" t="s">
        <v>369</v>
      </c>
      <c r="G315" s="134" t="s">
        <v>157</v>
      </c>
      <c r="H315" s="135">
        <v>2.8</v>
      </c>
      <c r="I315" s="135">
        <v>0</v>
      </c>
      <c r="J315" s="135">
        <f>ROUND(I315*H315,3)</f>
        <v>0</v>
      </c>
      <c r="K315" s="133" t="s">
        <v>1</v>
      </c>
      <c r="L315" s="27"/>
      <c r="M315" s="136" t="s">
        <v>1</v>
      </c>
      <c r="N315" s="137" t="s">
        <v>35</v>
      </c>
      <c r="O315" s="138">
        <v>0</v>
      </c>
      <c r="P315" s="138">
        <f>O315*H315</f>
        <v>0</v>
      </c>
      <c r="Q315" s="138">
        <v>0</v>
      </c>
      <c r="R315" s="138">
        <f>Q315*H315</f>
        <v>0</v>
      </c>
      <c r="S315" s="138">
        <v>0</v>
      </c>
      <c r="T315" s="139">
        <f>S315*H315</f>
        <v>0</v>
      </c>
      <c r="AR315" s="140" t="s">
        <v>138</v>
      </c>
      <c r="AT315" s="140" t="s">
        <v>134</v>
      </c>
      <c r="AU315" s="140" t="s">
        <v>139</v>
      </c>
      <c r="AY315" s="15" t="s">
        <v>132</v>
      </c>
      <c r="BE315" s="141">
        <f>IF(N315="základná",J315,0)</f>
        <v>0</v>
      </c>
      <c r="BF315" s="141">
        <f>IF(N315="znížená",J315,0)</f>
        <v>0</v>
      </c>
      <c r="BG315" s="141">
        <f>IF(N315="zákl. prenesená",J315,0)</f>
        <v>0</v>
      </c>
      <c r="BH315" s="141">
        <f>IF(N315="zníž. prenesená",J315,0)</f>
        <v>0</v>
      </c>
      <c r="BI315" s="141">
        <f>IF(N315="nulová",J315,0)</f>
        <v>0</v>
      </c>
      <c r="BJ315" s="15" t="s">
        <v>139</v>
      </c>
      <c r="BK315" s="142">
        <f>ROUND(I315*H315,3)</f>
        <v>0</v>
      </c>
      <c r="BL315" s="15" t="s">
        <v>138</v>
      </c>
      <c r="BM315" s="140" t="s">
        <v>370</v>
      </c>
    </row>
    <row r="316" spans="2:65" s="12" customFormat="1">
      <c r="B316" s="143"/>
      <c r="D316" s="144" t="s">
        <v>140</v>
      </c>
      <c r="E316" s="145" t="s">
        <v>1</v>
      </c>
      <c r="F316" s="146" t="s">
        <v>371</v>
      </c>
      <c r="H316" s="147">
        <v>2.8</v>
      </c>
      <c r="L316" s="143"/>
      <c r="M316" s="148"/>
      <c r="N316" s="149"/>
      <c r="O316" s="149"/>
      <c r="P316" s="149"/>
      <c r="Q316" s="149"/>
      <c r="R316" s="149"/>
      <c r="S316" s="149"/>
      <c r="T316" s="150"/>
      <c r="AT316" s="145" t="s">
        <v>140</v>
      </c>
      <c r="AU316" s="145" t="s">
        <v>139</v>
      </c>
      <c r="AV316" s="12" t="s">
        <v>139</v>
      </c>
      <c r="AW316" s="12" t="s">
        <v>24</v>
      </c>
      <c r="AX316" s="12" t="s">
        <v>69</v>
      </c>
      <c r="AY316" s="145" t="s">
        <v>132</v>
      </c>
    </row>
    <row r="317" spans="2:65" s="13" customFormat="1">
      <c r="B317" s="151"/>
      <c r="D317" s="144" t="s">
        <v>140</v>
      </c>
      <c r="E317" s="152" t="s">
        <v>1</v>
      </c>
      <c r="F317" s="153" t="s">
        <v>142</v>
      </c>
      <c r="H317" s="154">
        <v>2.8</v>
      </c>
      <c r="L317" s="151"/>
      <c r="M317" s="155"/>
      <c r="N317" s="156"/>
      <c r="O317" s="156"/>
      <c r="P317" s="156"/>
      <c r="Q317" s="156"/>
      <c r="R317" s="156"/>
      <c r="S317" s="156"/>
      <c r="T317" s="157"/>
      <c r="AT317" s="152" t="s">
        <v>140</v>
      </c>
      <c r="AU317" s="152" t="s">
        <v>139</v>
      </c>
      <c r="AV317" s="13" t="s">
        <v>138</v>
      </c>
      <c r="AW317" s="13" t="s">
        <v>24</v>
      </c>
      <c r="AX317" s="13" t="s">
        <v>77</v>
      </c>
      <c r="AY317" s="152" t="s">
        <v>132</v>
      </c>
    </row>
    <row r="318" spans="2:65" s="1" customFormat="1" ht="16.5" customHeight="1">
      <c r="B318" s="130"/>
      <c r="C318" s="131" t="s">
        <v>372</v>
      </c>
      <c r="D318" s="131" t="s">
        <v>134</v>
      </c>
      <c r="E318" s="132" t="s">
        <v>373</v>
      </c>
      <c r="F318" s="133" t="s">
        <v>374</v>
      </c>
      <c r="G318" s="134" t="s">
        <v>375</v>
      </c>
      <c r="H318" s="135">
        <v>4.4020000000000001</v>
      </c>
      <c r="I318" s="135">
        <v>0</v>
      </c>
      <c r="J318" s="135">
        <f>ROUND(I318*H318,3)</f>
        <v>0</v>
      </c>
      <c r="K318" s="133" t="s">
        <v>1</v>
      </c>
      <c r="L318" s="27"/>
      <c r="M318" s="136" t="s">
        <v>1</v>
      </c>
      <c r="N318" s="137" t="s">
        <v>35</v>
      </c>
      <c r="O318" s="138">
        <v>0</v>
      </c>
      <c r="P318" s="138">
        <f>O318*H318</f>
        <v>0</v>
      </c>
      <c r="Q318" s="138">
        <v>0</v>
      </c>
      <c r="R318" s="138">
        <f>Q318*H318</f>
        <v>0</v>
      </c>
      <c r="S318" s="138">
        <v>0</v>
      </c>
      <c r="T318" s="139">
        <f>S318*H318</f>
        <v>0</v>
      </c>
      <c r="AR318" s="140" t="s">
        <v>138</v>
      </c>
      <c r="AT318" s="140" t="s">
        <v>134</v>
      </c>
      <c r="AU318" s="140" t="s">
        <v>139</v>
      </c>
      <c r="AY318" s="15" t="s">
        <v>132</v>
      </c>
      <c r="BE318" s="141">
        <f>IF(N318="základná",J318,0)</f>
        <v>0</v>
      </c>
      <c r="BF318" s="141">
        <f>IF(N318="znížená",J318,0)</f>
        <v>0</v>
      </c>
      <c r="BG318" s="141">
        <f>IF(N318="zákl. prenesená",J318,0)</f>
        <v>0</v>
      </c>
      <c r="BH318" s="141">
        <f>IF(N318="zníž. prenesená",J318,0)</f>
        <v>0</v>
      </c>
      <c r="BI318" s="141">
        <f>IF(N318="nulová",J318,0)</f>
        <v>0</v>
      </c>
      <c r="BJ318" s="15" t="s">
        <v>139</v>
      </c>
      <c r="BK318" s="142">
        <f>ROUND(I318*H318,3)</f>
        <v>0</v>
      </c>
      <c r="BL318" s="15" t="s">
        <v>138</v>
      </c>
      <c r="BM318" s="140" t="s">
        <v>376</v>
      </c>
    </row>
    <row r="319" spans="2:65" s="1" customFormat="1" ht="24" customHeight="1">
      <c r="B319" s="130"/>
      <c r="C319" s="131" t="s">
        <v>275</v>
      </c>
      <c r="D319" s="131" t="s">
        <v>134</v>
      </c>
      <c r="E319" s="132" t="s">
        <v>377</v>
      </c>
      <c r="F319" s="133" t="s">
        <v>378</v>
      </c>
      <c r="G319" s="134" t="s">
        <v>375</v>
      </c>
      <c r="H319" s="135">
        <v>22.01</v>
      </c>
      <c r="I319" s="135">
        <v>0</v>
      </c>
      <c r="J319" s="135">
        <f>ROUND(I319*H319,3)</f>
        <v>0</v>
      </c>
      <c r="K319" s="133" t="s">
        <v>1</v>
      </c>
      <c r="L319" s="27"/>
      <c r="M319" s="136" t="s">
        <v>1</v>
      </c>
      <c r="N319" s="137" t="s">
        <v>35</v>
      </c>
      <c r="O319" s="138">
        <v>0</v>
      </c>
      <c r="P319" s="138">
        <f>O319*H319</f>
        <v>0</v>
      </c>
      <c r="Q319" s="138">
        <v>0</v>
      </c>
      <c r="R319" s="138">
        <f>Q319*H319</f>
        <v>0</v>
      </c>
      <c r="S319" s="138">
        <v>0</v>
      </c>
      <c r="T319" s="139">
        <f>S319*H319</f>
        <v>0</v>
      </c>
      <c r="AR319" s="140" t="s">
        <v>138</v>
      </c>
      <c r="AT319" s="140" t="s">
        <v>134</v>
      </c>
      <c r="AU319" s="140" t="s">
        <v>139</v>
      </c>
      <c r="AY319" s="15" t="s">
        <v>132</v>
      </c>
      <c r="BE319" s="141">
        <f>IF(N319="základná",J319,0)</f>
        <v>0</v>
      </c>
      <c r="BF319" s="141">
        <f>IF(N319="znížená",J319,0)</f>
        <v>0</v>
      </c>
      <c r="BG319" s="141">
        <f>IF(N319="zákl. prenesená",J319,0)</f>
        <v>0</v>
      </c>
      <c r="BH319" s="141">
        <f>IF(N319="zníž. prenesená",J319,0)</f>
        <v>0</v>
      </c>
      <c r="BI319" s="141">
        <f>IF(N319="nulová",J319,0)</f>
        <v>0</v>
      </c>
      <c r="BJ319" s="15" t="s">
        <v>139</v>
      </c>
      <c r="BK319" s="142">
        <f>ROUND(I319*H319,3)</f>
        <v>0</v>
      </c>
      <c r="BL319" s="15" t="s">
        <v>138</v>
      </c>
      <c r="BM319" s="140" t="s">
        <v>379</v>
      </c>
    </row>
    <row r="320" spans="2:65" s="1" customFormat="1" ht="24" customHeight="1">
      <c r="B320" s="130"/>
      <c r="C320" s="131" t="s">
        <v>380</v>
      </c>
      <c r="D320" s="131" t="s">
        <v>134</v>
      </c>
      <c r="E320" s="132" t="s">
        <v>381</v>
      </c>
      <c r="F320" s="133" t="s">
        <v>382</v>
      </c>
      <c r="G320" s="134" t="s">
        <v>375</v>
      </c>
      <c r="H320" s="135">
        <v>4.4020000000000001</v>
      </c>
      <c r="I320" s="135">
        <v>0</v>
      </c>
      <c r="J320" s="135">
        <f>ROUND(I320*H320,3)</f>
        <v>0</v>
      </c>
      <c r="K320" s="133" t="s">
        <v>1</v>
      </c>
      <c r="L320" s="27"/>
      <c r="M320" s="136" t="s">
        <v>1</v>
      </c>
      <c r="N320" s="137" t="s">
        <v>35</v>
      </c>
      <c r="O320" s="138">
        <v>0</v>
      </c>
      <c r="P320" s="138">
        <f>O320*H320</f>
        <v>0</v>
      </c>
      <c r="Q320" s="138">
        <v>0</v>
      </c>
      <c r="R320" s="138">
        <f>Q320*H320</f>
        <v>0</v>
      </c>
      <c r="S320" s="138">
        <v>0</v>
      </c>
      <c r="T320" s="139">
        <f>S320*H320</f>
        <v>0</v>
      </c>
      <c r="AR320" s="140" t="s">
        <v>138</v>
      </c>
      <c r="AT320" s="140" t="s">
        <v>134</v>
      </c>
      <c r="AU320" s="140" t="s">
        <v>139</v>
      </c>
      <c r="AY320" s="15" t="s">
        <v>132</v>
      </c>
      <c r="BE320" s="141">
        <f>IF(N320="základná",J320,0)</f>
        <v>0</v>
      </c>
      <c r="BF320" s="141">
        <f>IF(N320="znížená",J320,0)</f>
        <v>0</v>
      </c>
      <c r="BG320" s="141">
        <f>IF(N320="zákl. prenesená",J320,0)</f>
        <v>0</v>
      </c>
      <c r="BH320" s="141">
        <f>IF(N320="zníž. prenesená",J320,0)</f>
        <v>0</v>
      </c>
      <c r="BI320" s="141">
        <f>IF(N320="nulová",J320,0)</f>
        <v>0</v>
      </c>
      <c r="BJ320" s="15" t="s">
        <v>139</v>
      </c>
      <c r="BK320" s="142">
        <f>ROUND(I320*H320,3)</f>
        <v>0</v>
      </c>
      <c r="BL320" s="15" t="s">
        <v>138</v>
      </c>
      <c r="BM320" s="140" t="s">
        <v>383</v>
      </c>
    </row>
    <row r="321" spans="2:65" s="11" customFormat="1" ht="22.9" customHeight="1">
      <c r="B321" s="118"/>
      <c r="D321" s="119" t="s">
        <v>68</v>
      </c>
      <c r="E321" s="128" t="s">
        <v>384</v>
      </c>
      <c r="F321" s="128" t="s">
        <v>385</v>
      </c>
      <c r="I321" s="11">
        <v>0</v>
      </c>
      <c r="J321" s="129">
        <f>BK321</f>
        <v>0</v>
      </c>
      <c r="L321" s="118"/>
      <c r="M321" s="122"/>
      <c r="N321" s="123"/>
      <c r="O321" s="123"/>
      <c r="P321" s="124">
        <f>P322</f>
        <v>0</v>
      </c>
      <c r="Q321" s="123"/>
      <c r="R321" s="124">
        <f>R322</f>
        <v>0</v>
      </c>
      <c r="S321" s="123"/>
      <c r="T321" s="125">
        <f>T322</f>
        <v>0</v>
      </c>
      <c r="AR321" s="119" t="s">
        <v>77</v>
      </c>
      <c r="AT321" s="126" t="s">
        <v>68</v>
      </c>
      <c r="AU321" s="126" t="s">
        <v>77</v>
      </c>
      <c r="AY321" s="119" t="s">
        <v>132</v>
      </c>
      <c r="BK321" s="127">
        <f>BK322</f>
        <v>0</v>
      </c>
    </row>
    <row r="322" spans="2:65" s="1" customFormat="1" ht="24" customHeight="1">
      <c r="B322" s="130"/>
      <c r="C322" s="131" t="s">
        <v>279</v>
      </c>
      <c r="D322" s="131" t="s">
        <v>134</v>
      </c>
      <c r="E322" s="132" t="s">
        <v>386</v>
      </c>
      <c r="F322" s="133" t="s">
        <v>387</v>
      </c>
      <c r="G322" s="134" t="s">
        <v>375</v>
      </c>
      <c r="H322" s="135">
        <v>52.460999999999999</v>
      </c>
      <c r="I322" s="135">
        <v>0</v>
      </c>
      <c r="J322" s="135">
        <f>ROUND(I322*H322,3)</f>
        <v>0</v>
      </c>
      <c r="K322" s="133" t="s">
        <v>1</v>
      </c>
      <c r="L322" s="27"/>
      <c r="M322" s="136" t="s">
        <v>1</v>
      </c>
      <c r="N322" s="137" t="s">
        <v>35</v>
      </c>
      <c r="O322" s="138">
        <v>0</v>
      </c>
      <c r="P322" s="138">
        <f>O322*H322</f>
        <v>0</v>
      </c>
      <c r="Q322" s="138">
        <v>0</v>
      </c>
      <c r="R322" s="138">
        <f>Q322*H322</f>
        <v>0</v>
      </c>
      <c r="S322" s="138">
        <v>0</v>
      </c>
      <c r="T322" s="139">
        <f>S322*H322</f>
        <v>0</v>
      </c>
      <c r="AR322" s="140" t="s">
        <v>138</v>
      </c>
      <c r="AT322" s="140" t="s">
        <v>134</v>
      </c>
      <c r="AU322" s="140" t="s">
        <v>139</v>
      </c>
      <c r="AY322" s="15" t="s">
        <v>132</v>
      </c>
      <c r="BE322" s="141">
        <f>IF(N322="základná",J322,0)</f>
        <v>0</v>
      </c>
      <c r="BF322" s="141">
        <f>IF(N322="znížená",J322,0)</f>
        <v>0</v>
      </c>
      <c r="BG322" s="141">
        <f>IF(N322="zákl. prenesená",J322,0)</f>
        <v>0</v>
      </c>
      <c r="BH322" s="141">
        <f>IF(N322="zníž. prenesená",J322,0)</f>
        <v>0</v>
      </c>
      <c r="BI322" s="141">
        <f>IF(N322="nulová",J322,0)</f>
        <v>0</v>
      </c>
      <c r="BJ322" s="15" t="s">
        <v>139</v>
      </c>
      <c r="BK322" s="142">
        <f>ROUND(I322*H322,3)</f>
        <v>0</v>
      </c>
      <c r="BL322" s="15" t="s">
        <v>138</v>
      </c>
      <c r="BM322" s="140" t="s">
        <v>388</v>
      </c>
    </row>
    <row r="323" spans="2:65" s="11" customFormat="1" ht="25.9" customHeight="1">
      <c r="B323" s="118"/>
      <c r="D323" s="119" t="s">
        <v>68</v>
      </c>
      <c r="E323" s="120" t="s">
        <v>389</v>
      </c>
      <c r="F323" s="120" t="s">
        <v>390</v>
      </c>
      <c r="J323" s="121">
        <f>BK323</f>
        <v>0</v>
      </c>
      <c r="L323" s="118"/>
      <c r="M323" s="122"/>
      <c r="N323" s="123"/>
      <c r="O323" s="123"/>
      <c r="P323" s="124">
        <f>P324+P330+P345+P348+P351+P375+P380+P385+P410+P416+P423+P442</f>
        <v>0</v>
      </c>
      <c r="Q323" s="123"/>
      <c r="R323" s="124">
        <f>R324+R330+R345+R348+R351+R375+R380+R385+R410+R416+R423+R442</f>
        <v>0</v>
      </c>
      <c r="S323" s="123"/>
      <c r="T323" s="125">
        <f>T324+T330+T345+T348+T351+T375+T380+T385+T410+T416+T423+T442</f>
        <v>0</v>
      </c>
      <c r="AR323" s="119" t="s">
        <v>139</v>
      </c>
      <c r="AT323" s="126" t="s">
        <v>68</v>
      </c>
      <c r="AU323" s="126" t="s">
        <v>69</v>
      </c>
      <c r="AY323" s="119" t="s">
        <v>132</v>
      </c>
      <c r="BK323" s="127">
        <f>BK324+BK330+BK345+BK348+BK351+BK375+BK380+BK385+BK410+BK416+BK423+BK442</f>
        <v>0</v>
      </c>
    </row>
    <row r="324" spans="2:65" s="11" customFormat="1" ht="22.9" customHeight="1">
      <c r="B324" s="118"/>
      <c r="D324" s="119" t="s">
        <v>68</v>
      </c>
      <c r="E324" s="128" t="s">
        <v>391</v>
      </c>
      <c r="F324" s="128" t="s">
        <v>392</v>
      </c>
      <c r="J324" s="129">
        <f>BK324</f>
        <v>0</v>
      </c>
      <c r="L324" s="118"/>
      <c r="M324" s="122"/>
      <c r="N324" s="123"/>
      <c r="O324" s="123"/>
      <c r="P324" s="124">
        <f>SUM(P325:P329)</f>
        <v>0</v>
      </c>
      <c r="Q324" s="123"/>
      <c r="R324" s="124">
        <f>SUM(R325:R329)</f>
        <v>0</v>
      </c>
      <c r="S324" s="123"/>
      <c r="T324" s="125">
        <f>SUM(T325:T329)</f>
        <v>0</v>
      </c>
      <c r="AR324" s="119" t="s">
        <v>139</v>
      </c>
      <c r="AT324" s="126" t="s">
        <v>68</v>
      </c>
      <c r="AU324" s="126" t="s">
        <v>77</v>
      </c>
      <c r="AY324" s="119" t="s">
        <v>132</v>
      </c>
      <c r="BK324" s="127">
        <f>SUM(BK325:BK329)</f>
        <v>0</v>
      </c>
    </row>
    <row r="325" spans="2:65" s="1" customFormat="1" ht="24" customHeight="1">
      <c r="B325" s="130"/>
      <c r="C325" s="131" t="s">
        <v>393</v>
      </c>
      <c r="D325" s="131" t="s">
        <v>134</v>
      </c>
      <c r="E325" s="132" t="s">
        <v>394</v>
      </c>
      <c r="F325" s="133" t="s">
        <v>395</v>
      </c>
      <c r="G325" s="134" t="s">
        <v>176</v>
      </c>
      <c r="H325" s="135">
        <v>11.28</v>
      </c>
      <c r="I325" s="135">
        <v>0</v>
      </c>
      <c r="J325" s="135">
        <f>ROUND(I325*H325,3)</f>
        <v>0</v>
      </c>
      <c r="K325" s="133" t="s">
        <v>1</v>
      </c>
      <c r="L325" s="27"/>
      <c r="M325" s="136" t="s">
        <v>1</v>
      </c>
      <c r="N325" s="137" t="s">
        <v>35</v>
      </c>
      <c r="O325" s="138">
        <v>0</v>
      </c>
      <c r="P325" s="138">
        <f>O325*H325</f>
        <v>0</v>
      </c>
      <c r="Q325" s="138">
        <v>0</v>
      </c>
      <c r="R325" s="138">
        <f>Q325*H325</f>
        <v>0</v>
      </c>
      <c r="S325" s="138">
        <v>0</v>
      </c>
      <c r="T325" s="139">
        <f>S325*H325</f>
        <v>0</v>
      </c>
      <c r="AR325" s="140" t="s">
        <v>172</v>
      </c>
      <c r="AT325" s="140" t="s">
        <v>134</v>
      </c>
      <c r="AU325" s="140" t="s">
        <v>139</v>
      </c>
      <c r="AY325" s="15" t="s">
        <v>132</v>
      </c>
      <c r="BE325" s="141">
        <f>IF(N325="základná",J325,0)</f>
        <v>0</v>
      </c>
      <c r="BF325" s="141">
        <f>IF(N325="znížená",J325,0)</f>
        <v>0</v>
      </c>
      <c r="BG325" s="141">
        <f>IF(N325="zákl. prenesená",J325,0)</f>
        <v>0</v>
      </c>
      <c r="BH325" s="141">
        <f>IF(N325="zníž. prenesená",J325,0)</f>
        <v>0</v>
      </c>
      <c r="BI325" s="141">
        <f>IF(N325="nulová",J325,0)</f>
        <v>0</v>
      </c>
      <c r="BJ325" s="15" t="s">
        <v>139</v>
      </c>
      <c r="BK325" s="142">
        <f>ROUND(I325*H325,3)</f>
        <v>0</v>
      </c>
      <c r="BL325" s="15" t="s">
        <v>172</v>
      </c>
      <c r="BM325" s="140" t="s">
        <v>396</v>
      </c>
    </row>
    <row r="326" spans="2:65" s="12" customFormat="1">
      <c r="B326" s="143"/>
      <c r="D326" s="144" t="s">
        <v>140</v>
      </c>
      <c r="E326" s="145" t="s">
        <v>1</v>
      </c>
      <c r="F326" s="146" t="s">
        <v>397</v>
      </c>
      <c r="H326" s="147">
        <v>11.28</v>
      </c>
      <c r="L326" s="143"/>
      <c r="M326" s="148"/>
      <c r="N326" s="149"/>
      <c r="O326" s="149"/>
      <c r="P326" s="149"/>
      <c r="Q326" s="149"/>
      <c r="R326" s="149"/>
      <c r="S326" s="149"/>
      <c r="T326" s="150"/>
      <c r="AT326" s="145" t="s">
        <v>140</v>
      </c>
      <c r="AU326" s="145" t="s">
        <v>139</v>
      </c>
      <c r="AV326" s="12" t="s">
        <v>139</v>
      </c>
      <c r="AW326" s="12" t="s">
        <v>24</v>
      </c>
      <c r="AX326" s="12" t="s">
        <v>69</v>
      </c>
      <c r="AY326" s="145" t="s">
        <v>132</v>
      </c>
    </row>
    <row r="327" spans="2:65" s="13" customFormat="1">
      <c r="B327" s="151"/>
      <c r="D327" s="144" t="s">
        <v>140</v>
      </c>
      <c r="E327" s="152" t="s">
        <v>1</v>
      </c>
      <c r="F327" s="153" t="s">
        <v>142</v>
      </c>
      <c r="H327" s="154">
        <v>11.28</v>
      </c>
      <c r="L327" s="151"/>
      <c r="M327" s="155"/>
      <c r="N327" s="156"/>
      <c r="O327" s="156"/>
      <c r="P327" s="156"/>
      <c r="Q327" s="156"/>
      <c r="R327" s="156"/>
      <c r="S327" s="156"/>
      <c r="T327" s="157"/>
      <c r="AT327" s="152" t="s">
        <v>140</v>
      </c>
      <c r="AU327" s="152" t="s">
        <v>139</v>
      </c>
      <c r="AV327" s="13" t="s">
        <v>138</v>
      </c>
      <c r="AW327" s="13" t="s">
        <v>24</v>
      </c>
      <c r="AX327" s="13" t="s">
        <v>77</v>
      </c>
      <c r="AY327" s="152" t="s">
        <v>132</v>
      </c>
    </row>
    <row r="328" spans="2:65" s="1" customFormat="1" ht="24" customHeight="1">
      <c r="B328" s="130"/>
      <c r="C328" s="158" t="s">
        <v>282</v>
      </c>
      <c r="D328" s="158" t="s">
        <v>211</v>
      </c>
      <c r="E328" s="159" t="s">
        <v>398</v>
      </c>
      <c r="F328" s="160" t="s">
        <v>399</v>
      </c>
      <c r="G328" s="161" t="s">
        <v>176</v>
      </c>
      <c r="H328" s="162">
        <v>12.972</v>
      </c>
      <c r="I328" s="162">
        <v>0</v>
      </c>
      <c r="J328" s="162">
        <f>ROUND(I328*H328,3)</f>
        <v>0</v>
      </c>
      <c r="K328" s="160" t="s">
        <v>1</v>
      </c>
      <c r="L328" s="163"/>
      <c r="M328" s="164" t="s">
        <v>1</v>
      </c>
      <c r="N328" s="165" t="s">
        <v>35</v>
      </c>
      <c r="O328" s="138">
        <v>0</v>
      </c>
      <c r="P328" s="138">
        <f>O328*H328</f>
        <v>0</v>
      </c>
      <c r="Q328" s="138">
        <v>0</v>
      </c>
      <c r="R328" s="138">
        <f>Q328*H328</f>
        <v>0</v>
      </c>
      <c r="S328" s="138">
        <v>0</v>
      </c>
      <c r="T328" s="139">
        <f>S328*H328</f>
        <v>0</v>
      </c>
      <c r="AR328" s="140" t="s">
        <v>208</v>
      </c>
      <c r="AT328" s="140" t="s">
        <v>211</v>
      </c>
      <c r="AU328" s="140" t="s">
        <v>139</v>
      </c>
      <c r="AY328" s="15" t="s">
        <v>132</v>
      </c>
      <c r="BE328" s="141">
        <f>IF(N328="základná",J328,0)</f>
        <v>0</v>
      </c>
      <c r="BF328" s="141">
        <f>IF(N328="znížená",J328,0)</f>
        <v>0</v>
      </c>
      <c r="BG328" s="141">
        <f>IF(N328="zákl. prenesená",J328,0)</f>
        <v>0</v>
      </c>
      <c r="BH328" s="141">
        <f>IF(N328="zníž. prenesená",J328,0)</f>
        <v>0</v>
      </c>
      <c r="BI328" s="141">
        <f>IF(N328="nulová",J328,0)</f>
        <v>0</v>
      </c>
      <c r="BJ328" s="15" t="s">
        <v>139</v>
      </c>
      <c r="BK328" s="142">
        <f>ROUND(I328*H328,3)</f>
        <v>0</v>
      </c>
      <c r="BL328" s="15" t="s">
        <v>172</v>
      </c>
      <c r="BM328" s="140" t="s">
        <v>400</v>
      </c>
    </row>
    <row r="329" spans="2:65" s="1" customFormat="1" ht="24" customHeight="1">
      <c r="B329" s="130"/>
      <c r="C329" s="131" t="s">
        <v>401</v>
      </c>
      <c r="D329" s="131" t="s">
        <v>134</v>
      </c>
      <c r="E329" s="132" t="s">
        <v>402</v>
      </c>
      <c r="F329" s="133" t="s">
        <v>403</v>
      </c>
      <c r="G329" s="134" t="s">
        <v>404</v>
      </c>
      <c r="H329" s="135">
        <v>0.51200000000000001</v>
      </c>
      <c r="I329" s="135">
        <v>0</v>
      </c>
      <c r="J329" s="135">
        <f>ROUND(I329*H329,3)</f>
        <v>0</v>
      </c>
      <c r="K329" s="133" t="s">
        <v>1</v>
      </c>
      <c r="L329" s="27"/>
      <c r="M329" s="136" t="s">
        <v>1</v>
      </c>
      <c r="N329" s="137" t="s">
        <v>35</v>
      </c>
      <c r="O329" s="138">
        <v>0</v>
      </c>
      <c r="P329" s="138">
        <f>O329*H329</f>
        <v>0</v>
      </c>
      <c r="Q329" s="138">
        <v>0</v>
      </c>
      <c r="R329" s="138">
        <f>Q329*H329</f>
        <v>0</v>
      </c>
      <c r="S329" s="138">
        <v>0</v>
      </c>
      <c r="T329" s="139">
        <f>S329*H329</f>
        <v>0</v>
      </c>
      <c r="AR329" s="140" t="s">
        <v>172</v>
      </c>
      <c r="AT329" s="140" t="s">
        <v>134</v>
      </c>
      <c r="AU329" s="140" t="s">
        <v>139</v>
      </c>
      <c r="AY329" s="15" t="s">
        <v>132</v>
      </c>
      <c r="BE329" s="141">
        <f>IF(N329="základná",J329,0)</f>
        <v>0</v>
      </c>
      <c r="BF329" s="141">
        <f>IF(N329="znížená",J329,0)</f>
        <v>0</v>
      </c>
      <c r="BG329" s="141">
        <f>IF(N329="zákl. prenesená",J329,0)</f>
        <v>0</v>
      </c>
      <c r="BH329" s="141">
        <f>IF(N329="zníž. prenesená",J329,0)</f>
        <v>0</v>
      </c>
      <c r="BI329" s="141">
        <f>IF(N329="nulová",J329,0)</f>
        <v>0</v>
      </c>
      <c r="BJ329" s="15" t="s">
        <v>139</v>
      </c>
      <c r="BK329" s="142">
        <f>ROUND(I329*H329,3)</f>
        <v>0</v>
      </c>
      <c r="BL329" s="15" t="s">
        <v>172</v>
      </c>
      <c r="BM329" s="140" t="s">
        <v>405</v>
      </c>
    </row>
    <row r="330" spans="2:65" s="11" customFormat="1" ht="22.9" customHeight="1">
      <c r="B330" s="118"/>
      <c r="D330" s="119" t="s">
        <v>68</v>
      </c>
      <c r="E330" s="128" t="s">
        <v>406</v>
      </c>
      <c r="F330" s="128" t="s">
        <v>407</v>
      </c>
      <c r="I330" s="11">
        <v>0</v>
      </c>
      <c r="J330" s="129">
        <f>BK330</f>
        <v>0</v>
      </c>
      <c r="L330" s="118"/>
      <c r="M330" s="122"/>
      <c r="N330" s="123"/>
      <c r="O330" s="123"/>
      <c r="P330" s="124">
        <f>SUM(P331:P344)</f>
        <v>0</v>
      </c>
      <c r="Q330" s="123"/>
      <c r="R330" s="124">
        <f>SUM(R331:R344)</f>
        <v>0</v>
      </c>
      <c r="S330" s="123"/>
      <c r="T330" s="125">
        <f>SUM(T331:T344)</f>
        <v>0</v>
      </c>
      <c r="AR330" s="119" t="s">
        <v>139</v>
      </c>
      <c r="AT330" s="126" t="s">
        <v>68</v>
      </c>
      <c r="AU330" s="126" t="s">
        <v>77</v>
      </c>
      <c r="AY330" s="119" t="s">
        <v>132</v>
      </c>
      <c r="BK330" s="127">
        <f>SUM(BK331:BK344)</f>
        <v>0</v>
      </c>
    </row>
    <row r="331" spans="2:65" s="1" customFormat="1" ht="24" customHeight="1">
      <c r="B331" s="130"/>
      <c r="C331" s="131" t="s">
        <v>286</v>
      </c>
      <c r="D331" s="131" t="s">
        <v>134</v>
      </c>
      <c r="E331" s="132" t="s">
        <v>408</v>
      </c>
      <c r="F331" s="133" t="s">
        <v>409</v>
      </c>
      <c r="G331" s="134" t="s">
        <v>176</v>
      </c>
      <c r="H331" s="135">
        <v>73.400000000000006</v>
      </c>
      <c r="I331" s="135">
        <v>0</v>
      </c>
      <c r="J331" s="135">
        <f>ROUND(I331*H331,3)</f>
        <v>0</v>
      </c>
      <c r="K331" s="133" t="s">
        <v>1</v>
      </c>
      <c r="L331" s="27"/>
      <c r="M331" s="136" t="s">
        <v>1</v>
      </c>
      <c r="N331" s="137" t="s">
        <v>35</v>
      </c>
      <c r="O331" s="138">
        <v>0</v>
      </c>
      <c r="P331" s="138">
        <f>O331*H331</f>
        <v>0</v>
      </c>
      <c r="Q331" s="138">
        <v>0</v>
      </c>
      <c r="R331" s="138">
        <f>Q331*H331</f>
        <v>0</v>
      </c>
      <c r="S331" s="138">
        <v>0</v>
      </c>
      <c r="T331" s="139">
        <f>S331*H331</f>
        <v>0</v>
      </c>
      <c r="AR331" s="140" t="s">
        <v>172</v>
      </c>
      <c r="AT331" s="140" t="s">
        <v>134</v>
      </c>
      <c r="AU331" s="140" t="s">
        <v>139</v>
      </c>
      <c r="AY331" s="15" t="s">
        <v>132</v>
      </c>
      <c r="BE331" s="141">
        <f>IF(N331="základná",J331,0)</f>
        <v>0</v>
      </c>
      <c r="BF331" s="141">
        <f>IF(N331="znížená",J331,0)</f>
        <v>0</v>
      </c>
      <c r="BG331" s="141">
        <f>IF(N331="zákl. prenesená",J331,0)</f>
        <v>0</v>
      </c>
      <c r="BH331" s="141">
        <f>IF(N331="zníž. prenesená",J331,0)</f>
        <v>0</v>
      </c>
      <c r="BI331" s="141">
        <f>IF(N331="nulová",J331,0)</f>
        <v>0</v>
      </c>
      <c r="BJ331" s="15" t="s">
        <v>139</v>
      </c>
      <c r="BK331" s="142">
        <f>ROUND(I331*H331,3)</f>
        <v>0</v>
      </c>
      <c r="BL331" s="15" t="s">
        <v>172</v>
      </c>
      <c r="BM331" s="140" t="s">
        <v>410</v>
      </c>
    </row>
    <row r="332" spans="2:65" s="12" customFormat="1">
      <c r="B332" s="143"/>
      <c r="D332" s="144" t="s">
        <v>140</v>
      </c>
      <c r="E332" s="145" t="s">
        <v>1</v>
      </c>
      <c r="F332" s="146" t="s">
        <v>411</v>
      </c>
      <c r="H332" s="147">
        <v>73.400000000000006</v>
      </c>
      <c r="L332" s="143"/>
      <c r="M332" s="148"/>
      <c r="N332" s="149"/>
      <c r="O332" s="149"/>
      <c r="P332" s="149"/>
      <c r="Q332" s="149"/>
      <c r="R332" s="149"/>
      <c r="S332" s="149"/>
      <c r="T332" s="150"/>
      <c r="AT332" s="145" t="s">
        <v>140</v>
      </c>
      <c r="AU332" s="145" t="s">
        <v>139</v>
      </c>
      <c r="AV332" s="12" t="s">
        <v>139</v>
      </c>
      <c r="AW332" s="12" t="s">
        <v>24</v>
      </c>
      <c r="AX332" s="12" t="s">
        <v>69</v>
      </c>
      <c r="AY332" s="145" t="s">
        <v>132</v>
      </c>
    </row>
    <row r="333" spans="2:65" s="13" customFormat="1">
      <c r="B333" s="151"/>
      <c r="D333" s="144" t="s">
        <v>140</v>
      </c>
      <c r="E333" s="152" t="s">
        <v>1</v>
      </c>
      <c r="F333" s="153" t="s">
        <v>142</v>
      </c>
      <c r="H333" s="154">
        <v>73.400000000000006</v>
      </c>
      <c r="L333" s="151"/>
      <c r="M333" s="155"/>
      <c r="N333" s="156"/>
      <c r="O333" s="156"/>
      <c r="P333" s="156"/>
      <c r="Q333" s="156"/>
      <c r="R333" s="156"/>
      <c r="S333" s="156"/>
      <c r="T333" s="157"/>
      <c r="AT333" s="152" t="s">
        <v>140</v>
      </c>
      <c r="AU333" s="152" t="s">
        <v>139</v>
      </c>
      <c r="AV333" s="13" t="s">
        <v>138</v>
      </c>
      <c r="AW333" s="13" t="s">
        <v>24</v>
      </c>
      <c r="AX333" s="13" t="s">
        <v>77</v>
      </c>
      <c r="AY333" s="152" t="s">
        <v>132</v>
      </c>
    </row>
    <row r="334" spans="2:65" s="1" customFormat="1" ht="36" customHeight="1">
      <c r="B334" s="130"/>
      <c r="C334" s="158" t="s">
        <v>412</v>
      </c>
      <c r="D334" s="158" t="s">
        <v>211</v>
      </c>
      <c r="E334" s="159" t="s">
        <v>413</v>
      </c>
      <c r="F334" s="160" t="s">
        <v>414</v>
      </c>
      <c r="G334" s="161" t="s">
        <v>176</v>
      </c>
      <c r="H334" s="162">
        <v>37.433999999999997</v>
      </c>
      <c r="I334" s="162">
        <v>0</v>
      </c>
      <c r="J334" s="162">
        <f>ROUND(I334*H334,3)</f>
        <v>0</v>
      </c>
      <c r="K334" s="160" t="s">
        <v>1</v>
      </c>
      <c r="L334" s="163"/>
      <c r="M334" s="164" t="s">
        <v>1</v>
      </c>
      <c r="N334" s="165" t="s">
        <v>35</v>
      </c>
      <c r="O334" s="138">
        <v>0</v>
      </c>
      <c r="P334" s="138">
        <f>O334*H334</f>
        <v>0</v>
      </c>
      <c r="Q334" s="138">
        <v>0</v>
      </c>
      <c r="R334" s="138">
        <f>Q334*H334</f>
        <v>0</v>
      </c>
      <c r="S334" s="138">
        <v>0</v>
      </c>
      <c r="T334" s="139">
        <f>S334*H334</f>
        <v>0</v>
      </c>
      <c r="AR334" s="140" t="s">
        <v>208</v>
      </c>
      <c r="AT334" s="140" t="s">
        <v>211</v>
      </c>
      <c r="AU334" s="140" t="s">
        <v>139</v>
      </c>
      <c r="AY334" s="15" t="s">
        <v>132</v>
      </c>
      <c r="BE334" s="141">
        <f>IF(N334="základná",J334,0)</f>
        <v>0</v>
      </c>
      <c r="BF334" s="141">
        <f>IF(N334="znížená",J334,0)</f>
        <v>0</v>
      </c>
      <c r="BG334" s="141">
        <f>IF(N334="zákl. prenesená",J334,0)</f>
        <v>0</v>
      </c>
      <c r="BH334" s="141">
        <f>IF(N334="zníž. prenesená",J334,0)</f>
        <v>0</v>
      </c>
      <c r="BI334" s="141">
        <f>IF(N334="nulová",J334,0)</f>
        <v>0</v>
      </c>
      <c r="BJ334" s="15" t="s">
        <v>139</v>
      </c>
      <c r="BK334" s="142">
        <f>ROUND(I334*H334,3)</f>
        <v>0</v>
      </c>
      <c r="BL334" s="15" t="s">
        <v>172</v>
      </c>
      <c r="BM334" s="140" t="s">
        <v>415</v>
      </c>
    </row>
    <row r="335" spans="2:65" s="1" customFormat="1" ht="36" customHeight="1">
      <c r="B335" s="130"/>
      <c r="C335" s="158" t="s">
        <v>289</v>
      </c>
      <c r="D335" s="158" t="s">
        <v>211</v>
      </c>
      <c r="E335" s="159" t="s">
        <v>416</v>
      </c>
      <c r="F335" s="160" t="s">
        <v>417</v>
      </c>
      <c r="G335" s="161" t="s">
        <v>176</v>
      </c>
      <c r="H335" s="162">
        <v>37.433999999999997</v>
      </c>
      <c r="I335" s="162">
        <v>0</v>
      </c>
      <c r="J335" s="162">
        <f>ROUND(I335*H335,3)</f>
        <v>0</v>
      </c>
      <c r="K335" s="160" t="s">
        <v>1</v>
      </c>
      <c r="L335" s="163"/>
      <c r="M335" s="164" t="s">
        <v>1</v>
      </c>
      <c r="N335" s="165" t="s">
        <v>35</v>
      </c>
      <c r="O335" s="138">
        <v>0</v>
      </c>
      <c r="P335" s="138">
        <f>O335*H335</f>
        <v>0</v>
      </c>
      <c r="Q335" s="138">
        <v>0</v>
      </c>
      <c r="R335" s="138">
        <f>Q335*H335</f>
        <v>0</v>
      </c>
      <c r="S335" s="138">
        <v>0</v>
      </c>
      <c r="T335" s="139">
        <f>S335*H335</f>
        <v>0</v>
      </c>
      <c r="AR335" s="140" t="s">
        <v>208</v>
      </c>
      <c r="AT335" s="140" t="s">
        <v>211</v>
      </c>
      <c r="AU335" s="140" t="s">
        <v>139</v>
      </c>
      <c r="AY335" s="15" t="s">
        <v>132</v>
      </c>
      <c r="BE335" s="141">
        <f>IF(N335="základná",J335,0)</f>
        <v>0</v>
      </c>
      <c r="BF335" s="141">
        <f>IF(N335="znížená",J335,0)</f>
        <v>0</v>
      </c>
      <c r="BG335" s="141">
        <f>IF(N335="zákl. prenesená",J335,0)</f>
        <v>0</v>
      </c>
      <c r="BH335" s="141">
        <f>IF(N335="zníž. prenesená",J335,0)</f>
        <v>0</v>
      </c>
      <c r="BI335" s="141">
        <f>IF(N335="nulová",J335,0)</f>
        <v>0</v>
      </c>
      <c r="BJ335" s="15" t="s">
        <v>139</v>
      </c>
      <c r="BK335" s="142">
        <f>ROUND(I335*H335,3)</f>
        <v>0</v>
      </c>
      <c r="BL335" s="15" t="s">
        <v>172</v>
      </c>
      <c r="BM335" s="140" t="s">
        <v>418</v>
      </c>
    </row>
    <row r="336" spans="2:65" s="1" customFormat="1" ht="16.5" customHeight="1">
      <c r="B336" s="130"/>
      <c r="C336" s="131" t="s">
        <v>419</v>
      </c>
      <c r="D336" s="131" t="s">
        <v>134</v>
      </c>
      <c r="E336" s="132" t="s">
        <v>420</v>
      </c>
      <c r="F336" s="133" t="s">
        <v>421</v>
      </c>
      <c r="G336" s="134" t="s">
        <v>176</v>
      </c>
      <c r="H336" s="135">
        <v>36.700000000000003</v>
      </c>
      <c r="I336" s="135">
        <v>0</v>
      </c>
      <c r="J336" s="135">
        <f>ROUND(I336*H336,3)</f>
        <v>0</v>
      </c>
      <c r="K336" s="133" t="s">
        <v>1</v>
      </c>
      <c r="L336" s="27"/>
      <c r="M336" s="136" t="s">
        <v>1</v>
      </c>
      <c r="N336" s="137" t="s">
        <v>35</v>
      </c>
      <c r="O336" s="138">
        <v>0</v>
      </c>
      <c r="P336" s="138">
        <f>O336*H336</f>
        <v>0</v>
      </c>
      <c r="Q336" s="138">
        <v>0</v>
      </c>
      <c r="R336" s="138">
        <f>Q336*H336</f>
        <v>0</v>
      </c>
      <c r="S336" s="138">
        <v>0</v>
      </c>
      <c r="T336" s="139">
        <f>S336*H336</f>
        <v>0</v>
      </c>
      <c r="AR336" s="140" t="s">
        <v>172</v>
      </c>
      <c r="AT336" s="140" t="s">
        <v>134</v>
      </c>
      <c r="AU336" s="140" t="s">
        <v>139</v>
      </c>
      <c r="AY336" s="15" t="s">
        <v>132</v>
      </c>
      <c r="BE336" s="141">
        <f>IF(N336="základná",J336,0)</f>
        <v>0</v>
      </c>
      <c r="BF336" s="141">
        <f>IF(N336="znížená",J336,0)</f>
        <v>0</v>
      </c>
      <c r="BG336" s="141">
        <f>IF(N336="zákl. prenesená",J336,0)</f>
        <v>0</v>
      </c>
      <c r="BH336" s="141">
        <f>IF(N336="zníž. prenesená",J336,0)</f>
        <v>0</v>
      </c>
      <c r="BI336" s="141">
        <f>IF(N336="nulová",J336,0)</f>
        <v>0</v>
      </c>
      <c r="BJ336" s="15" t="s">
        <v>139</v>
      </c>
      <c r="BK336" s="142">
        <f>ROUND(I336*H336,3)</f>
        <v>0</v>
      </c>
      <c r="BL336" s="15" t="s">
        <v>172</v>
      </c>
      <c r="BM336" s="140" t="s">
        <v>422</v>
      </c>
    </row>
    <row r="337" spans="2:65" s="12" customFormat="1">
      <c r="B337" s="143"/>
      <c r="D337" s="144" t="s">
        <v>140</v>
      </c>
      <c r="E337" s="145" t="s">
        <v>1</v>
      </c>
      <c r="F337" s="146" t="s">
        <v>267</v>
      </c>
      <c r="H337" s="147">
        <v>36.700000000000003</v>
      </c>
      <c r="L337" s="143"/>
      <c r="M337" s="148"/>
      <c r="N337" s="149"/>
      <c r="O337" s="149"/>
      <c r="P337" s="149"/>
      <c r="Q337" s="149"/>
      <c r="R337" s="149"/>
      <c r="S337" s="149"/>
      <c r="T337" s="150"/>
      <c r="AT337" s="145" t="s">
        <v>140</v>
      </c>
      <c r="AU337" s="145" t="s">
        <v>139</v>
      </c>
      <c r="AV337" s="12" t="s">
        <v>139</v>
      </c>
      <c r="AW337" s="12" t="s">
        <v>24</v>
      </c>
      <c r="AX337" s="12" t="s">
        <v>69</v>
      </c>
      <c r="AY337" s="145" t="s">
        <v>132</v>
      </c>
    </row>
    <row r="338" spans="2:65" s="13" customFormat="1">
      <c r="B338" s="151"/>
      <c r="D338" s="144" t="s">
        <v>140</v>
      </c>
      <c r="E338" s="152" t="s">
        <v>1</v>
      </c>
      <c r="F338" s="153" t="s">
        <v>142</v>
      </c>
      <c r="H338" s="154">
        <v>36.700000000000003</v>
      </c>
      <c r="L338" s="151"/>
      <c r="M338" s="155"/>
      <c r="N338" s="156"/>
      <c r="O338" s="156"/>
      <c r="P338" s="156"/>
      <c r="Q338" s="156"/>
      <c r="R338" s="156"/>
      <c r="S338" s="156"/>
      <c r="T338" s="157"/>
      <c r="AT338" s="152" t="s">
        <v>140</v>
      </c>
      <c r="AU338" s="152" t="s">
        <v>139</v>
      </c>
      <c r="AV338" s="13" t="s">
        <v>138</v>
      </c>
      <c r="AW338" s="13" t="s">
        <v>24</v>
      </c>
      <c r="AX338" s="13" t="s">
        <v>77</v>
      </c>
      <c r="AY338" s="152" t="s">
        <v>132</v>
      </c>
    </row>
    <row r="339" spans="2:65" s="1" customFormat="1" ht="16.5" customHeight="1">
      <c r="B339" s="130"/>
      <c r="C339" s="158" t="s">
        <v>293</v>
      </c>
      <c r="D339" s="158" t="s">
        <v>211</v>
      </c>
      <c r="E339" s="159" t="s">
        <v>423</v>
      </c>
      <c r="F339" s="160" t="s">
        <v>424</v>
      </c>
      <c r="G339" s="161" t="s">
        <v>176</v>
      </c>
      <c r="H339" s="162">
        <v>42.204999999999998</v>
      </c>
      <c r="I339" s="162">
        <v>0</v>
      </c>
      <c r="J339" s="162">
        <f>ROUND(I339*H339,3)</f>
        <v>0</v>
      </c>
      <c r="K339" s="160" t="s">
        <v>1</v>
      </c>
      <c r="L339" s="163"/>
      <c r="M339" s="164" t="s">
        <v>1</v>
      </c>
      <c r="N339" s="165" t="s">
        <v>35</v>
      </c>
      <c r="O339" s="138">
        <v>0</v>
      </c>
      <c r="P339" s="138">
        <f>O339*H339</f>
        <v>0</v>
      </c>
      <c r="Q339" s="138">
        <v>0</v>
      </c>
      <c r="R339" s="138">
        <f>Q339*H339</f>
        <v>0</v>
      </c>
      <c r="S339" s="138">
        <v>0</v>
      </c>
      <c r="T339" s="139">
        <f>S339*H339</f>
        <v>0</v>
      </c>
      <c r="AR339" s="140" t="s">
        <v>208</v>
      </c>
      <c r="AT339" s="140" t="s">
        <v>211</v>
      </c>
      <c r="AU339" s="140" t="s">
        <v>139</v>
      </c>
      <c r="AY339" s="15" t="s">
        <v>132</v>
      </c>
      <c r="BE339" s="141">
        <f>IF(N339="základná",J339,0)</f>
        <v>0</v>
      </c>
      <c r="BF339" s="141">
        <f>IF(N339="znížená",J339,0)</f>
        <v>0</v>
      </c>
      <c r="BG339" s="141">
        <f>IF(N339="zákl. prenesená",J339,0)</f>
        <v>0</v>
      </c>
      <c r="BH339" s="141">
        <f>IF(N339="zníž. prenesená",J339,0)</f>
        <v>0</v>
      </c>
      <c r="BI339" s="141">
        <f>IF(N339="nulová",J339,0)</f>
        <v>0</v>
      </c>
      <c r="BJ339" s="15" t="s">
        <v>139</v>
      </c>
      <c r="BK339" s="142">
        <f>ROUND(I339*H339,3)</f>
        <v>0</v>
      </c>
      <c r="BL339" s="15" t="s">
        <v>172</v>
      </c>
      <c r="BM339" s="140" t="s">
        <v>425</v>
      </c>
    </row>
    <row r="340" spans="2:65" s="1" customFormat="1" ht="24" customHeight="1">
      <c r="B340" s="130"/>
      <c r="C340" s="131" t="s">
        <v>426</v>
      </c>
      <c r="D340" s="131" t="s">
        <v>134</v>
      </c>
      <c r="E340" s="132" t="s">
        <v>427</v>
      </c>
      <c r="F340" s="133" t="s">
        <v>428</v>
      </c>
      <c r="G340" s="134" t="s">
        <v>176</v>
      </c>
      <c r="H340" s="135">
        <v>36.700000000000003</v>
      </c>
      <c r="I340" s="135">
        <v>0</v>
      </c>
      <c r="J340" s="135">
        <f>ROUND(I340*H340,3)</f>
        <v>0</v>
      </c>
      <c r="K340" s="133" t="s">
        <v>1</v>
      </c>
      <c r="L340" s="27"/>
      <c r="M340" s="136" t="s">
        <v>1</v>
      </c>
      <c r="N340" s="137" t="s">
        <v>35</v>
      </c>
      <c r="O340" s="138">
        <v>0</v>
      </c>
      <c r="P340" s="138">
        <f>O340*H340</f>
        <v>0</v>
      </c>
      <c r="Q340" s="138">
        <v>0</v>
      </c>
      <c r="R340" s="138">
        <f>Q340*H340</f>
        <v>0</v>
      </c>
      <c r="S340" s="138">
        <v>0</v>
      </c>
      <c r="T340" s="139">
        <f>S340*H340</f>
        <v>0</v>
      </c>
      <c r="AR340" s="140" t="s">
        <v>172</v>
      </c>
      <c r="AT340" s="140" t="s">
        <v>134</v>
      </c>
      <c r="AU340" s="140" t="s">
        <v>139</v>
      </c>
      <c r="AY340" s="15" t="s">
        <v>132</v>
      </c>
      <c r="BE340" s="141">
        <f>IF(N340="základná",J340,0)</f>
        <v>0</v>
      </c>
      <c r="BF340" s="141">
        <f>IF(N340="znížená",J340,0)</f>
        <v>0</v>
      </c>
      <c r="BG340" s="141">
        <f>IF(N340="zákl. prenesená",J340,0)</f>
        <v>0</v>
      </c>
      <c r="BH340" s="141">
        <f>IF(N340="zníž. prenesená",J340,0)</f>
        <v>0</v>
      </c>
      <c r="BI340" s="141">
        <f>IF(N340="nulová",J340,0)</f>
        <v>0</v>
      </c>
      <c r="BJ340" s="15" t="s">
        <v>139</v>
      </c>
      <c r="BK340" s="142">
        <f>ROUND(I340*H340,3)</f>
        <v>0</v>
      </c>
      <c r="BL340" s="15" t="s">
        <v>172</v>
      </c>
      <c r="BM340" s="140" t="s">
        <v>429</v>
      </c>
    </row>
    <row r="341" spans="2:65" s="12" customFormat="1">
      <c r="B341" s="143"/>
      <c r="D341" s="144" t="s">
        <v>140</v>
      </c>
      <c r="E341" s="145" t="s">
        <v>1</v>
      </c>
      <c r="F341" s="146" t="s">
        <v>267</v>
      </c>
      <c r="H341" s="147">
        <v>36.700000000000003</v>
      </c>
      <c r="L341" s="143"/>
      <c r="M341" s="148"/>
      <c r="N341" s="149"/>
      <c r="O341" s="149"/>
      <c r="P341" s="149"/>
      <c r="Q341" s="149"/>
      <c r="R341" s="149"/>
      <c r="S341" s="149"/>
      <c r="T341" s="150"/>
      <c r="AT341" s="145" t="s">
        <v>140</v>
      </c>
      <c r="AU341" s="145" t="s">
        <v>139</v>
      </c>
      <c r="AV341" s="12" t="s">
        <v>139</v>
      </c>
      <c r="AW341" s="12" t="s">
        <v>24</v>
      </c>
      <c r="AX341" s="12" t="s">
        <v>69</v>
      </c>
      <c r="AY341" s="145" t="s">
        <v>132</v>
      </c>
    </row>
    <row r="342" spans="2:65" s="13" customFormat="1">
      <c r="B342" s="151"/>
      <c r="D342" s="144" t="s">
        <v>140</v>
      </c>
      <c r="E342" s="152" t="s">
        <v>1</v>
      </c>
      <c r="F342" s="153" t="s">
        <v>142</v>
      </c>
      <c r="H342" s="154">
        <v>36.700000000000003</v>
      </c>
      <c r="L342" s="151"/>
      <c r="M342" s="155"/>
      <c r="N342" s="156"/>
      <c r="O342" s="156"/>
      <c r="P342" s="156"/>
      <c r="Q342" s="156"/>
      <c r="R342" s="156"/>
      <c r="S342" s="156"/>
      <c r="T342" s="157"/>
      <c r="AT342" s="152" t="s">
        <v>140</v>
      </c>
      <c r="AU342" s="152" t="s">
        <v>139</v>
      </c>
      <c r="AV342" s="13" t="s">
        <v>138</v>
      </c>
      <c r="AW342" s="13" t="s">
        <v>24</v>
      </c>
      <c r="AX342" s="13" t="s">
        <v>77</v>
      </c>
      <c r="AY342" s="152" t="s">
        <v>132</v>
      </c>
    </row>
    <row r="343" spans="2:65" s="1" customFormat="1" ht="16.5" customHeight="1">
      <c r="B343" s="130"/>
      <c r="C343" s="158" t="s">
        <v>296</v>
      </c>
      <c r="D343" s="158" t="s">
        <v>211</v>
      </c>
      <c r="E343" s="159" t="s">
        <v>430</v>
      </c>
      <c r="F343" s="160" t="s">
        <v>431</v>
      </c>
      <c r="G343" s="161" t="s">
        <v>176</v>
      </c>
      <c r="H343" s="162">
        <v>37.433999999999997</v>
      </c>
      <c r="I343" s="162">
        <v>0</v>
      </c>
      <c r="J343" s="162">
        <f>ROUND(I343*H343,3)</f>
        <v>0</v>
      </c>
      <c r="K343" s="160" t="s">
        <v>1</v>
      </c>
      <c r="L343" s="163"/>
      <c r="M343" s="164" t="s">
        <v>1</v>
      </c>
      <c r="N343" s="165" t="s">
        <v>35</v>
      </c>
      <c r="O343" s="138">
        <v>0</v>
      </c>
      <c r="P343" s="138">
        <f>O343*H343</f>
        <v>0</v>
      </c>
      <c r="Q343" s="138">
        <v>0</v>
      </c>
      <c r="R343" s="138">
        <f>Q343*H343</f>
        <v>0</v>
      </c>
      <c r="S343" s="138">
        <v>0</v>
      </c>
      <c r="T343" s="139">
        <f>S343*H343</f>
        <v>0</v>
      </c>
      <c r="AR343" s="140" t="s">
        <v>208</v>
      </c>
      <c r="AT343" s="140" t="s">
        <v>211</v>
      </c>
      <c r="AU343" s="140" t="s">
        <v>139</v>
      </c>
      <c r="AY343" s="15" t="s">
        <v>132</v>
      </c>
      <c r="BE343" s="141">
        <f>IF(N343="základná",J343,0)</f>
        <v>0</v>
      </c>
      <c r="BF343" s="141">
        <f>IF(N343="znížená",J343,0)</f>
        <v>0</v>
      </c>
      <c r="BG343" s="141">
        <f>IF(N343="zákl. prenesená",J343,0)</f>
        <v>0</v>
      </c>
      <c r="BH343" s="141">
        <f>IF(N343="zníž. prenesená",J343,0)</f>
        <v>0</v>
      </c>
      <c r="BI343" s="141">
        <f>IF(N343="nulová",J343,0)</f>
        <v>0</v>
      </c>
      <c r="BJ343" s="15" t="s">
        <v>139</v>
      </c>
      <c r="BK343" s="142">
        <f>ROUND(I343*H343,3)</f>
        <v>0</v>
      </c>
      <c r="BL343" s="15" t="s">
        <v>172</v>
      </c>
      <c r="BM343" s="140" t="s">
        <v>432</v>
      </c>
    </row>
    <row r="344" spans="2:65" s="1" customFormat="1" ht="24" customHeight="1">
      <c r="B344" s="130"/>
      <c r="C344" s="131" t="s">
        <v>433</v>
      </c>
      <c r="D344" s="131" t="s">
        <v>134</v>
      </c>
      <c r="E344" s="132" t="s">
        <v>434</v>
      </c>
      <c r="F344" s="133" t="s">
        <v>435</v>
      </c>
      <c r="G344" s="134" t="s">
        <v>404</v>
      </c>
      <c r="H344" s="135">
        <v>11.01</v>
      </c>
      <c r="I344" s="135">
        <v>0</v>
      </c>
      <c r="J344" s="135">
        <f>ROUND(I344*H344,3)</f>
        <v>0</v>
      </c>
      <c r="K344" s="133" t="s">
        <v>1</v>
      </c>
      <c r="L344" s="27"/>
      <c r="M344" s="136" t="s">
        <v>1</v>
      </c>
      <c r="N344" s="137" t="s">
        <v>35</v>
      </c>
      <c r="O344" s="138">
        <v>0</v>
      </c>
      <c r="P344" s="138">
        <f>O344*H344</f>
        <v>0</v>
      </c>
      <c r="Q344" s="138">
        <v>0</v>
      </c>
      <c r="R344" s="138">
        <f>Q344*H344</f>
        <v>0</v>
      </c>
      <c r="S344" s="138">
        <v>0</v>
      </c>
      <c r="T344" s="139">
        <f>S344*H344</f>
        <v>0</v>
      </c>
      <c r="AR344" s="140" t="s">
        <v>172</v>
      </c>
      <c r="AT344" s="140" t="s">
        <v>134</v>
      </c>
      <c r="AU344" s="140" t="s">
        <v>139</v>
      </c>
      <c r="AY344" s="15" t="s">
        <v>132</v>
      </c>
      <c r="BE344" s="141">
        <f>IF(N344="základná",J344,0)</f>
        <v>0</v>
      </c>
      <c r="BF344" s="141">
        <f>IF(N344="znížená",J344,0)</f>
        <v>0</v>
      </c>
      <c r="BG344" s="141">
        <f>IF(N344="zákl. prenesená",J344,0)</f>
        <v>0</v>
      </c>
      <c r="BH344" s="141">
        <f>IF(N344="zníž. prenesená",J344,0)</f>
        <v>0</v>
      </c>
      <c r="BI344" s="141">
        <f>IF(N344="nulová",J344,0)</f>
        <v>0</v>
      </c>
      <c r="BJ344" s="15" t="s">
        <v>139</v>
      </c>
      <c r="BK344" s="142">
        <f>ROUND(I344*H344,3)</f>
        <v>0</v>
      </c>
      <c r="BL344" s="15" t="s">
        <v>172</v>
      </c>
      <c r="BM344" s="140" t="s">
        <v>436</v>
      </c>
    </row>
    <row r="345" spans="2:65" s="11" customFormat="1" ht="22.9" customHeight="1">
      <c r="B345" s="118"/>
      <c r="D345" s="119" t="s">
        <v>68</v>
      </c>
      <c r="E345" s="128" t="s">
        <v>437</v>
      </c>
      <c r="F345" s="128" t="s">
        <v>438</v>
      </c>
      <c r="J345" s="129">
        <f>BK345</f>
        <v>0</v>
      </c>
      <c r="L345" s="118"/>
      <c r="M345" s="122"/>
      <c r="N345" s="123"/>
      <c r="O345" s="123"/>
      <c r="P345" s="124">
        <f>SUM(P346:P347)</f>
        <v>0</v>
      </c>
      <c r="Q345" s="123"/>
      <c r="R345" s="124">
        <f>SUM(R346:R347)</f>
        <v>0</v>
      </c>
      <c r="S345" s="123"/>
      <c r="T345" s="125">
        <f>SUM(T346:T347)</f>
        <v>0</v>
      </c>
      <c r="AR345" s="119" t="s">
        <v>139</v>
      </c>
      <c r="AT345" s="126" t="s">
        <v>68</v>
      </c>
      <c r="AU345" s="126" t="s">
        <v>77</v>
      </c>
      <c r="AY345" s="119" t="s">
        <v>132</v>
      </c>
      <c r="BK345" s="127">
        <f>SUM(BK346:BK347)</f>
        <v>0</v>
      </c>
    </row>
    <row r="346" spans="2:65" s="1" customFormat="1" ht="16.5" customHeight="1">
      <c r="B346" s="130"/>
      <c r="C346" s="131" t="s">
        <v>301</v>
      </c>
      <c r="D346" s="131" t="s">
        <v>134</v>
      </c>
      <c r="E346" s="132" t="s">
        <v>439</v>
      </c>
      <c r="F346" s="133" t="s">
        <v>440</v>
      </c>
      <c r="G346" s="134" t="s">
        <v>157</v>
      </c>
      <c r="H346" s="135">
        <v>8.5</v>
      </c>
      <c r="I346" s="135">
        <v>0</v>
      </c>
      <c r="J346" s="135">
        <f>ROUND(I346*H346,3)</f>
        <v>0</v>
      </c>
      <c r="K346" s="133" t="s">
        <v>1</v>
      </c>
      <c r="L346" s="27"/>
      <c r="M346" s="136" t="s">
        <v>1</v>
      </c>
      <c r="N346" s="137" t="s">
        <v>35</v>
      </c>
      <c r="O346" s="138">
        <v>0</v>
      </c>
      <c r="P346" s="138">
        <f>O346*H346</f>
        <v>0</v>
      </c>
      <c r="Q346" s="138">
        <v>0</v>
      </c>
      <c r="R346" s="138">
        <f>Q346*H346</f>
        <v>0</v>
      </c>
      <c r="S346" s="138">
        <v>0</v>
      </c>
      <c r="T346" s="139">
        <f>S346*H346</f>
        <v>0</v>
      </c>
      <c r="AR346" s="140" t="s">
        <v>172</v>
      </c>
      <c r="AT346" s="140" t="s">
        <v>134</v>
      </c>
      <c r="AU346" s="140" t="s">
        <v>139</v>
      </c>
      <c r="AY346" s="15" t="s">
        <v>132</v>
      </c>
      <c r="BE346" s="141">
        <f>IF(N346="základná",J346,0)</f>
        <v>0</v>
      </c>
      <c r="BF346" s="141">
        <f>IF(N346="znížená",J346,0)</f>
        <v>0</v>
      </c>
      <c r="BG346" s="141">
        <f>IF(N346="zákl. prenesená",J346,0)</f>
        <v>0</v>
      </c>
      <c r="BH346" s="141">
        <f>IF(N346="zníž. prenesená",J346,0)</f>
        <v>0</v>
      </c>
      <c r="BI346" s="141">
        <f>IF(N346="nulová",J346,0)</f>
        <v>0</v>
      </c>
      <c r="BJ346" s="15" t="s">
        <v>139</v>
      </c>
      <c r="BK346" s="142">
        <f>ROUND(I346*H346,3)</f>
        <v>0</v>
      </c>
      <c r="BL346" s="15" t="s">
        <v>172</v>
      </c>
      <c r="BM346" s="140" t="s">
        <v>441</v>
      </c>
    </row>
    <row r="347" spans="2:65" s="1" customFormat="1" ht="24" customHeight="1">
      <c r="B347" s="130"/>
      <c r="C347" s="131" t="s">
        <v>442</v>
      </c>
      <c r="D347" s="131" t="s">
        <v>134</v>
      </c>
      <c r="E347" s="132" t="s">
        <v>443</v>
      </c>
      <c r="F347" s="133" t="s">
        <v>444</v>
      </c>
      <c r="G347" s="134" t="s">
        <v>404</v>
      </c>
      <c r="H347" s="135">
        <v>2.585</v>
      </c>
      <c r="I347" s="135">
        <v>0</v>
      </c>
      <c r="J347" s="135">
        <f>ROUND(I347*H347,3)</f>
        <v>0</v>
      </c>
      <c r="K347" s="133" t="s">
        <v>1</v>
      </c>
      <c r="L347" s="27"/>
      <c r="M347" s="136" t="s">
        <v>1</v>
      </c>
      <c r="N347" s="137" t="s">
        <v>35</v>
      </c>
      <c r="O347" s="138">
        <v>0</v>
      </c>
      <c r="P347" s="138">
        <f>O347*H347</f>
        <v>0</v>
      </c>
      <c r="Q347" s="138">
        <v>0</v>
      </c>
      <c r="R347" s="138">
        <f>Q347*H347</f>
        <v>0</v>
      </c>
      <c r="S347" s="138">
        <v>0</v>
      </c>
      <c r="T347" s="139">
        <f>S347*H347</f>
        <v>0</v>
      </c>
      <c r="AR347" s="140" t="s">
        <v>172</v>
      </c>
      <c r="AT347" s="140" t="s">
        <v>134</v>
      </c>
      <c r="AU347" s="140" t="s">
        <v>139</v>
      </c>
      <c r="AY347" s="15" t="s">
        <v>132</v>
      </c>
      <c r="BE347" s="141">
        <f>IF(N347="základná",J347,0)</f>
        <v>0</v>
      </c>
      <c r="BF347" s="141">
        <f>IF(N347="znížená",J347,0)</f>
        <v>0</v>
      </c>
      <c r="BG347" s="141">
        <f>IF(N347="zákl. prenesená",J347,0)</f>
        <v>0</v>
      </c>
      <c r="BH347" s="141">
        <f>IF(N347="zníž. prenesená",J347,0)</f>
        <v>0</v>
      </c>
      <c r="BI347" s="141">
        <f>IF(N347="nulová",J347,0)</f>
        <v>0</v>
      </c>
      <c r="BJ347" s="15" t="s">
        <v>139</v>
      </c>
      <c r="BK347" s="142">
        <f>ROUND(I347*H347,3)</f>
        <v>0</v>
      </c>
      <c r="BL347" s="15" t="s">
        <v>172</v>
      </c>
      <c r="BM347" s="140" t="s">
        <v>445</v>
      </c>
    </row>
    <row r="348" spans="2:65" s="11" customFormat="1" ht="22.9" customHeight="1">
      <c r="B348" s="118"/>
      <c r="D348" s="119" t="s">
        <v>68</v>
      </c>
      <c r="E348" s="128" t="s">
        <v>446</v>
      </c>
      <c r="F348" s="128" t="s">
        <v>447</v>
      </c>
      <c r="I348" s="11">
        <v>0</v>
      </c>
      <c r="J348" s="129">
        <f>BK348</f>
        <v>0</v>
      </c>
      <c r="L348" s="118"/>
      <c r="M348" s="122"/>
      <c r="N348" s="123"/>
      <c r="O348" s="123"/>
      <c r="P348" s="124">
        <f>SUM(P349:P350)</f>
        <v>0</v>
      </c>
      <c r="Q348" s="123"/>
      <c r="R348" s="124">
        <f>SUM(R349:R350)</f>
        <v>0</v>
      </c>
      <c r="S348" s="123"/>
      <c r="T348" s="125">
        <f>SUM(T349:T350)</f>
        <v>0</v>
      </c>
      <c r="AR348" s="119" t="s">
        <v>139</v>
      </c>
      <c r="AT348" s="126" t="s">
        <v>68</v>
      </c>
      <c r="AU348" s="126" t="s">
        <v>77</v>
      </c>
      <c r="AY348" s="119" t="s">
        <v>132</v>
      </c>
      <c r="BK348" s="127">
        <f>SUM(BK349:BK350)</f>
        <v>0</v>
      </c>
    </row>
    <row r="349" spans="2:65" s="1" customFormat="1" ht="16.5" customHeight="1">
      <c r="B349" s="130"/>
      <c r="C349" s="131" t="s">
        <v>305</v>
      </c>
      <c r="D349" s="131" t="s">
        <v>134</v>
      </c>
      <c r="E349" s="132" t="s">
        <v>448</v>
      </c>
      <c r="F349" s="133" t="s">
        <v>449</v>
      </c>
      <c r="G349" s="134" t="s">
        <v>157</v>
      </c>
      <c r="H349" s="135">
        <v>25.3</v>
      </c>
      <c r="I349" s="135">
        <v>0</v>
      </c>
      <c r="J349" s="135">
        <f>ROUND(I349*H349,3)</f>
        <v>0</v>
      </c>
      <c r="K349" s="133" t="s">
        <v>1</v>
      </c>
      <c r="L349" s="27"/>
      <c r="M349" s="136" t="s">
        <v>1</v>
      </c>
      <c r="N349" s="137" t="s">
        <v>35</v>
      </c>
      <c r="O349" s="138">
        <v>0</v>
      </c>
      <c r="P349" s="138">
        <f>O349*H349</f>
        <v>0</v>
      </c>
      <c r="Q349" s="138">
        <v>0</v>
      </c>
      <c r="R349" s="138">
        <f>Q349*H349</f>
        <v>0</v>
      </c>
      <c r="S349" s="138">
        <v>0</v>
      </c>
      <c r="T349" s="139">
        <f>S349*H349</f>
        <v>0</v>
      </c>
      <c r="AR349" s="140" t="s">
        <v>172</v>
      </c>
      <c r="AT349" s="140" t="s">
        <v>134</v>
      </c>
      <c r="AU349" s="140" t="s">
        <v>139</v>
      </c>
      <c r="AY349" s="15" t="s">
        <v>132</v>
      </c>
      <c r="BE349" s="141">
        <f>IF(N349="základná",J349,0)</f>
        <v>0</v>
      </c>
      <c r="BF349" s="141">
        <f>IF(N349="znížená",J349,0)</f>
        <v>0</v>
      </c>
      <c r="BG349" s="141">
        <f>IF(N349="zákl. prenesená",J349,0)</f>
        <v>0</v>
      </c>
      <c r="BH349" s="141">
        <f>IF(N349="zníž. prenesená",J349,0)</f>
        <v>0</v>
      </c>
      <c r="BI349" s="141">
        <f>IF(N349="nulová",J349,0)</f>
        <v>0</v>
      </c>
      <c r="BJ349" s="15" t="s">
        <v>139</v>
      </c>
      <c r="BK349" s="142">
        <f>ROUND(I349*H349,3)</f>
        <v>0</v>
      </c>
      <c r="BL349" s="15" t="s">
        <v>172</v>
      </c>
      <c r="BM349" s="140" t="s">
        <v>450</v>
      </c>
    </row>
    <row r="350" spans="2:65" s="1" customFormat="1" ht="24" customHeight="1">
      <c r="B350" s="130"/>
      <c r="C350" s="131" t="s">
        <v>451</v>
      </c>
      <c r="D350" s="131" t="s">
        <v>134</v>
      </c>
      <c r="E350" s="132" t="s">
        <v>452</v>
      </c>
      <c r="F350" s="133" t="s">
        <v>453</v>
      </c>
      <c r="G350" s="134" t="s">
        <v>404</v>
      </c>
      <c r="H350" s="135">
        <v>1.651</v>
      </c>
      <c r="I350" s="135">
        <v>0</v>
      </c>
      <c r="J350" s="135">
        <f>ROUND(I350*H350,3)</f>
        <v>0</v>
      </c>
      <c r="K350" s="133" t="s">
        <v>1</v>
      </c>
      <c r="L350" s="27"/>
      <c r="M350" s="136" t="s">
        <v>1</v>
      </c>
      <c r="N350" s="137" t="s">
        <v>35</v>
      </c>
      <c r="O350" s="138">
        <v>0</v>
      </c>
      <c r="P350" s="138">
        <f>O350*H350</f>
        <v>0</v>
      </c>
      <c r="Q350" s="138">
        <v>0</v>
      </c>
      <c r="R350" s="138">
        <f>Q350*H350</f>
        <v>0</v>
      </c>
      <c r="S350" s="138">
        <v>0</v>
      </c>
      <c r="T350" s="139">
        <f>S350*H350</f>
        <v>0</v>
      </c>
      <c r="AR350" s="140" t="s">
        <v>172</v>
      </c>
      <c r="AT350" s="140" t="s">
        <v>134</v>
      </c>
      <c r="AU350" s="140" t="s">
        <v>139</v>
      </c>
      <c r="AY350" s="15" t="s">
        <v>132</v>
      </c>
      <c r="BE350" s="141">
        <f>IF(N350="základná",J350,0)</f>
        <v>0</v>
      </c>
      <c r="BF350" s="141">
        <f>IF(N350="znížená",J350,0)</f>
        <v>0</v>
      </c>
      <c r="BG350" s="141">
        <f>IF(N350="zákl. prenesená",J350,0)</f>
        <v>0</v>
      </c>
      <c r="BH350" s="141">
        <f>IF(N350="zníž. prenesená",J350,0)</f>
        <v>0</v>
      </c>
      <c r="BI350" s="141">
        <f>IF(N350="nulová",J350,0)</f>
        <v>0</v>
      </c>
      <c r="BJ350" s="15" t="s">
        <v>139</v>
      </c>
      <c r="BK350" s="142">
        <f>ROUND(I350*H350,3)</f>
        <v>0</v>
      </c>
      <c r="BL350" s="15" t="s">
        <v>172</v>
      </c>
      <c r="BM350" s="140" t="s">
        <v>454</v>
      </c>
    </row>
    <row r="351" spans="2:65" s="11" customFormat="1" ht="22.9" customHeight="1">
      <c r="B351" s="118"/>
      <c r="D351" s="119" t="s">
        <v>68</v>
      </c>
      <c r="E351" s="128" t="s">
        <v>455</v>
      </c>
      <c r="F351" s="128" t="s">
        <v>456</v>
      </c>
      <c r="J351" s="129">
        <f>BK351</f>
        <v>0</v>
      </c>
      <c r="L351" s="118"/>
      <c r="M351" s="122"/>
      <c r="N351" s="123"/>
      <c r="O351" s="123"/>
      <c r="P351" s="124">
        <f>SUM(P352:P374)</f>
        <v>0</v>
      </c>
      <c r="Q351" s="123"/>
      <c r="R351" s="124">
        <f>SUM(R352:R374)</f>
        <v>0</v>
      </c>
      <c r="S351" s="123"/>
      <c r="T351" s="125">
        <f>SUM(T352:T374)</f>
        <v>0</v>
      </c>
      <c r="AR351" s="119" t="s">
        <v>139</v>
      </c>
      <c r="AT351" s="126" t="s">
        <v>68</v>
      </c>
      <c r="AU351" s="126" t="s">
        <v>77</v>
      </c>
      <c r="AY351" s="119" t="s">
        <v>132</v>
      </c>
      <c r="BK351" s="127">
        <f>SUM(BK352:BK374)</f>
        <v>0</v>
      </c>
    </row>
    <row r="352" spans="2:65" s="1" customFormat="1" ht="16.5" customHeight="1">
      <c r="B352" s="130"/>
      <c r="C352" s="131" t="s">
        <v>310</v>
      </c>
      <c r="D352" s="131" t="s">
        <v>134</v>
      </c>
      <c r="E352" s="132" t="s">
        <v>457</v>
      </c>
      <c r="F352" s="133" t="s">
        <v>458</v>
      </c>
      <c r="G352" s="134" t="s">
        <v>459</v>
      </c>
      <c r="H352" s="135">
        <v>1</v>
      </c>
      <c r="I352" s="135">
        <v>0</v>
      </c>
      <c r="J352" s="135">
        <f t="shared" ref="J352:J374" si="10">ROUND(I352*H352,3)</f>
        <v>0</v>
      </c>
      <c r="K352" s="133" t="s">
        <v>1</v>
      </c>
      <c r="L352" s="27"/>
      <c r="M352" s="136" t="s">
        <v>1</v>
      </c>
      <c r="N352" s="137" t="s">
        <v>35</v>
      </c>
      <c r="O352" s="138">
        <v>0</v>
      </c>
      <c r="P352" s="138">
        <f t="shared" ref="P352:P374" si="11">O352*H352</f>
        <v>0</v>
      </c>
      <c r="Q352" s="138">
        <v>0</v>
      </c>
      <c r="R352" s="138">
        <f t="shared" ref="R352:R374" si="12">Q352*H352</f>
        <v>0</v>
      </c>
      <c r="S352" s="138">
        <v>0</v>
      </c>
      <c r="T352" s="139">
        <f t="shared" ref="T352:T374" si="13">S352*H352</f>
        <v>0</v>
      </c>
      <c r="AR352" s="140" t="s">
        <v>172</v>
      </c>
      <c r="AT352" s="140" t="s">
        <v>134</v>
      </c>
      <c r="AU352" s="140" t="s">
        <v>139</v>
      </c>
      <c r="AY352" s="15" t="s">
        <v>132</v>
      </c>
      <c r="BE352" s="141">
        <f t="shared" ref="BE352:BE374" si="14">IF(N352="základná",J352,0)</f>
        <v>0</v>
      </c>
      <c r="BF352" s="141">
        <f t="shared" ref="BF352:BF374" si="15">IF(N352="znížená",J352,0)</f>
        <v>0</v>
      </c>
      <c r="BG352" s="141">
        <f t="shared" ref="BG352:BG374" si="16">IF(N352="zákl. prenesená",J352,0)</f>
        <v>0</v>
      </c>
      <c r="BH352" s="141">
        <f t="shared" ref="BH352:BH374" si="17">IF(N352="zníž. prenesená",J352,0)</f>
        <v>0</v>
      </c>
      <c r="BI352" s="141">
        <f t="shared" ref="BI352:BI374" si="18">IF(N352="nulová",J352,0)</f>
        <v>0</v>
      </c>
      <c r="BJ352" s="15" t="s">
        <v>139</v>
      </c>
      <c r="BK352" s="142">
        <f t="shared" ref="BK352:BK374" si="19">ROUND(I352*H352,3)</f>
        <v>0</v>
      </c>
      <c r="BL352" s="15" t="s">
        <v>172</v>
      </c>
      <c r="BM352" s="140" t="s">
        <v>460</v>
      </c>
    </row>
    <row r="353" spans="2:65" s="1" customFormat="1" ht="16.5" customHeight="1">
      <c r="B353" s="130"/>
      <c r="C353" s="158" t="s">
        <v>461</v>
      </c>
      <c r="D353" s="158" t="s">
        <v>211</v>
      </c>
      <c r="E353" s="159" t="s">
        <v>462</v>
      </c>
      <c r="F353" s="160" t="s">
        <v>463</v>
      </c>
      <c r="G353" s="161" t="s">
        <v>171</v>
      </c>
      <c r="H353" s="162">
        <v>1</v>
      </c>
      <c r="I353" s="162">
        <v>0</v>
      </c>
      <c r="J353" s="162">
        <f t="shared" si="10"/>
        <v>0</v>
      </c>
      <c r="K353" s="160" t="s">
        <v>1</v>
      </c>
      <c r="L353" s="163"/>
      <c r="M353" s="164" t="s">
        <v>1</v>
      </c>
      <c r="N353" s="165" t="s">
        <v>35</v>
      </c>
      <c r="O353" s="138">
        <v>0</v>
      </c>
      <c r="P353" s="138">
        <f t="shared" si="11"/>
        <v>0</v>
      </c>
      <c r="Q353" s="138">
        <v>0</v>
      </c>
      <c r="R353" s="138">
        <f t="shared" si="12"/>
        <v>0</v>
      </c>
      <c r="S353" s="138">
        <v>0</v>
      </c>
      <c r="T353" s="139">
        <f t="shared" si="13"/>
        <v>0</v>
      </c>
      <c r="AR353" s="140" t="s">
        <v>208</v>
      </c>
      <c r="AT353" s="140" t="s">
        <v>211</v>
      </c>
      <c r="AU353" s="140" t="s">
        <v>139</v>
      </c>
      <c r="AY353" s="15" t="s">
        <v>132</v>
      </c>
      <c r="BE353" s="141">
        <f t="shared" si="14"/>
        <v>0</v>
      </c>
      <c r="BF353" s="141">
        <f t="shared" si="15"/>
        <v>0</v>
      </c>
      <c r="BG353" s="141">
        <f t="shared" si="16"/>
        <v>0</v>
      </c>
      <c r="BH353" s="141">
        <f t="shared" si="17"/>
        <v>0</v>
      </c>
      <c r="BI353" s="141">
        <f t="shared" si="18"/>
        <v>0</v>
      </c>
      <c r="BJ353" s="15" t="s">
        <v>139</v>
      </c>
      <c r="BK353" s="142">
        <f t="shared" si="19"/>
        <v>0</v>
      </c>
      <c r="BL353" s="15" t="s">
        <v>172</v>
      </c>
      <c r="BM353" s="140" t="s">
        <v>464</v>
      </c>
    </row>
    <row r="354" spans="2:65" s="1" customFormat="1" ht="24" customHeight="1">
      <c r="B354" s="130"/>
      <c r="C354" s="131" t="s">
        <v>313</v>
      </c>
      <c r="D354" s="131" t="s">
        <v>134</v>
      </c>
      <c r="E354" s="132" t="s">
        <v>465</v>
      </c>
      <c r="F354" s="133" t="s">
        <v>466</v>
      </c>
      <c r="G354" s="134" t="s">
        <v>459</v>
      </c>
      <c r="H354" s="135">
        <v>1</v>
      </c>
      <c r="I354" s="135">
        <v>0</v>
      </c>
      <c r="J354" s="135">
        <f t="shared" si="10"/>
        <v>0</v>
      </c>
      <c r="K354" s="133" t="s">
        <v>1</v>
      </c>
      <c r="L354" s="27"/>
      <c r="M354" s="136" t="s">
        <v>1</v>
      </c>
      <c r="N354" s="137" t="s">
        <v>35</v>
      </c>
      <c r="O354" s="138">
        <v>0</v>
      </c>
      <c r="P354" s="138">
        <f t="shared" si="11"/>
        <v>0</v>
      </c>
      <c r="Q354" s="138">
        <v>0</v>
      </c>
      <c r="R354" s="138">
        <f t="shared" si="12"/>
        <v>0</v>
      </c>
      <c r="S354" s="138">
        <v>0</v>
      </c>
      <c r="T354" s="139">
        <f t="shared" si="13"/>
        <v>0</v>
      </c>
      <c r="AR354" s="140" t="s">
        <v>172</v>
      </c>
      <c r="AT354" s="140" t="s">
        <v>134</v>
      </c>
      <c r="AU354" s="140" t="s">
        <v>139</v>
      </c>
      <c r="AY354" s="15" t="s">
        <v>132</v>
      </c>
      <c r="BE354" s="141">
        <f t="shared" si="14"/>
        <v>0</v>
      </c>
      <c r="BF354" s="141">
        <f t="shared" si="15"/>
        <v>0</v>
      </c>
      <c r="BG354" s="141">
        <f t="shared" si="16"/>
        <v>0</v>
      </c>
      <c r="BH354" s="141">
        <f t="shared" si="17"/>
        <v>0</v>
      </c>
      <c r="BI354" s="141">
        <f t="shared" si="18"/>
        <v>0</v>
      </c>
      <c r="BJ354" s="15" t="s">
        <v>139</v>
      </c>
      <c r="BK354" s="142">
        <f t="shared" si="19"/>
        <v>0</v>
      </c>
      <c r="BL354" s="15" t="s">
        <v>172</v>
      </c>
      <c r="BM354" s="140" t="s">
        <v>467</v>
      </c>
    </row>
    <row r="355" spans="2:65" s="1" customFormat="1" ht="16.5" customHeight="1">
      <c r="B355" s="130"/>
      <c r="C355" s="158" t="s">
        <v>468</v>
      </c>
      <c r="D355" s="158" t="s">
        <v>211</v>
      </c>
      <c r="E355" s="159" t="s">
        <v>469</v>
      </c>
      <c r="F355" s="160" t="s">
        <v>470</v>
      </c>
      <c r="G355" s="161" t="s">
        <v>171</v>
      </c>
      <c r="H355" s="162">
        <v>1</v>
      </c>
      <c r="I355" s="162">
        <v>0</v>
      </c>
      <c r="J355" s="162">
        <f t="shared" si="10"/>
        <v>0</v>
      </c>
      <c r="K355" s="160" t="s">
        <v>1</v>
      </c>
      <c r="L355" s="163"/>
      <c r="M355" s="164" t="s">
        <v>1</v>
      </c>
      <c r="N355" s="165" t="s">
        <v>35</v>
      </c>
      <c r="O355" s="138">
        <v>0</v>
      </c>
      <c r="P355" s="138">
        <f t="shared" si="11"/>
        <v>0</v>
      </c>
      <c r="Q355" s="138">
        <v>0</v>
      </c>
      <c r="R355" s="138">
        <f t="shared" si="12"/>
        <v>0</v>
      </c>
      <c r="S355" s="138">
        <v>0</v>
      </c>
      <c r="T355" s="139">
        <f t="shared" si="13"/>
        <v>0</v>
      </c>
      <c r="AR355" s="140" t="s">
        <v>208</v>
      </c>
      <c r="AT355" s="140" t="s">
        <v>211</v>
      </c>
      <c r="AU355" s="140" t="s">
        <v>139</v>
      </c>
      <c r="AY355" s="15" t="s">
        <v>132</v>
      </c>
      <c r="BE355" s="141">
        <f t="shared" si="14"/>
        <v>0</v>
      </c>
      <c r="BF355" s="141">
        <f t="shared" si="15"/>
        <v>0</v>
      </c>
      <c r="BG355" s="141">
        <f t="shared" si="16"/>
        <v>0</v>
      </c>
      <c r="BH355" s="141">
        <f t="shared" si="17"/>
        <v>0</v>
      </c>
      <c r="BI355" s="141">
        <f t="shared" si="18"/>
        <v>0</v>
      </c>
      <c r="BJ355" s="15" t="s">
        <v>139</v>
      </c>
      <c r="BK355" s="142">
        <f t="shared" si="19"/>
        <v>0</v>
      </c>
      <c r="BL355" s="15" t="s">
        <v>172</v>
      </c>
      <c r="BM355" s="140" t="s">
        <v>471</v>
      </c>
    </row>
    <row r="356" spans="2:65" s="1" customFormat="1" ht="16.5" customHeight="1">
      <c r="B356" s="130"/>
      <c r="C356" s="131" t="s">
        <v>318</v>
      </c>
      <c r="D356" s="131" t="s">
        <v>134</v>
      </c>
      <c r="E356" s="132" t="s">
        <v>472</v>
      </c>
      <c r="F356" s="133" t="s">
        <v>473</v>
      </c>
      <c r="G356" s="134" t="s">
        <v>459</v>
      </c>
      <c r="H356" s="135">
        <v>1</v>
      </c>
      <c r="I356" s="135">
        <v>0</v>
      </c>
      <c r="J356" s="135">
        <f t="shared" si="10"/>
        <v>0</v>
      </c>
      <c r="K356" s="133" t="s">
        <v>1</v>
      </c>
      <c r="L356" s="27"/>
      <c r="M356" s="136" t="s">
        <v>1</v>
      </c>
      <c r="N356" s="137" t="s">
        <v>35</v>
      </c>
      <c r="O356" s="138">
        <v>0</v>
      </c>
      <c r="P356" s="138">
        <f t="shared" si="11"/>
        <v>0</v>
      </c>
      <c r="Q356" s="138">
        <v>0</v>
      </c>
      <c r="R356" s="138">
        <f t="shared" si="12"/>
        <v>0</v>
      </c>
      <c r="S356" s="138">
        <v>0</v>
      </c>
      <c r="T356" s="139">
        <f t="shared" si="13"/>
        <v>0</v>
      </c>
      <c r="AR356" s="140" t="s">
        <v>172</v>
      </c>
      <c r="AT356" s="140" t="s">
        <v>134</v>
      </c>
      <c r="AU356" s="140" t="s">
        <v>139</v>
      </c>
      <c r="AY356" s="15" t="s">
        <v>132</v>
      </c>
      <c r="BE356" s="141">
        <f t="shared" si="14"/>
        <v>0</v>
      </c>
      <c r="BF356" s="141">
        <f t="shared" si="15"/>
        <v>0</v>
      </c>
      <c r="BG356" s="141">
        <f t="shared" si="16"/>
        <v>0</v>
      </c>
      <c r="BH356" s="141">
        <f t="shared" si="17"/>
        <v>0</v>
      </c>
      <c r="BI356" s="141">
        <f t="shared" si="18"/>
        <v>0</v>
      </c>
      <c r="BJ356" s="15" t="s">
        <v>139</v>
      </c>
      <c r="BK356" s="142">
        <f t="shared" si="19"/>
        <v>0</v>
      </c>
      <c r="BL356" s="15" t="s">
        <v>172</v>
      </c>
      <c r="BM356" s="140" t="s">
        <v>474</v>
      </c>
    </row>
    <row r="357" spans="2:65" s="1" customFormat="1" ht="16.5" customHeight="1">
      <c r="B357" s="130"/>
      <c r="C357" s="158" t="s">
        <v>475</v>
      </c>
      <c r="D357" s="158" t="s">
        <v>211</v>
      </c>
      <c r="E357" s="159" t="s">
        <v>476</v>
      </c>
      <c r="F357" s="160" t="s">
        <v>477</v>
      </c>
      <c r="G357" s="161" t="s">
        <v>171</v>
      </c>
      <c r="H357" s="162">
        <v>1</v>
      </c>
      <c r="I357" s="162">
        <v>0</v>
      </c>
      <c r="J357" s="162">
        <f t="shared" si="10"/>
        <v>0</v>
      </c>
      <c r="K357" s="160" t="s">
        <v>1</v>
      </c>
      <c r="L357" s="163"/>
      <c r="M357" s="164" t="s">
        <v>1</v>
      </c>
      <c r="N357" s="165" t="s">
        <v>35</v>
      </c>
      <c r="O357" s="138">
        <v>0</v>
      </c>
      <c r="P357" s="138">
        <f t="shared" si="11"/>
        <v>0</v>
      </c>
      <c r="Q357" s="138">
        <v>0</v>
      </c>
      <c r="R357" s="138">
        <f t="shared" si="12"/>
        <v>0</v>
      </c>
      <c r="S357" s="138">
        <v>0</v>
      </c>
      <c r="T357" s="139">
        <f t="shared" si="13"/>
        <v>0</v>
      </c>
      <c r="AR357" s="140" t="s">
        <v>208</v>
      </c>
      <c r="AT357" s="140" t="s">
        <v>211</v>
      </c>
      <c r="AU357" s="140" t="s">
        <v>139</v>
      </c>
      <c r="AY357" s="15" t="s">
        <v>132</v>
      </c>
      <c r="BE357" s="141">
        <f t="shared" si="14"/>
        <v>0</v>
      </c>
      <c r="BF357" s="141">
        <f t="shared" si="15"/>
        <v>0</v>
      </c>
      <c r="BG357" s="141">
        <f t="shared" si="16"/>
        <v>0</v>
      </c>
      <c r="BH357" s="141">
        <f t="shared" si="17"/>
        <v>0</v>
      </c>
      <c r="BI357" s="141">
        <f t="shared" si="18"/>
        <v>0</v>
      </c>
      <c r="BJ357" s="15" t="s">
        <v>139</v>
      </c>
      <c r="BK357" s="142">
        <f t="shared" si="19"/>
        <v>0</v>
      </c>
      <c r="BL357" s="15" t="s">
        <v>172</v>
      </c>
      <c r="BM357" s="140" t="s">
        <v>478</v>
      </c>
    </row>
    <row r="358" spans="2:65" s="1" customFormat="1" ht="24" customHeight="1">
      <c r="B358" s="130"/>
      <c r="C358" s="131" t="s">
        <v>321</v>
      </c>
      <c r="D358" s="131" t="s">
        <v>134</v>
      </c>
      <c r="E358" s="132" t="s">
        <v>479</v>
      </c>
      <c r="F358" s="133" t="s">
        <v>480</v>
      </c>
      <c r="G358" s="134" t="s">
        <v>459</v>
      </c>
      <c r="H358" s="135">
        <v>1</v>
      </c>
      <c r="I358" s="135">
        <v>0</v>
      </c>
      <c r="J358" s="135">
        <f t="shared" si="10"/>
        <v>0</v>
      </c>
      <c r="K358" s="133" t="s">
        <v>1</v>
      </c>
      <c r="L358" s="27"/>
      <c r="M358" s="136" t="s">
        <v>1</v>
      </c>
      <c r="N358" s="137" t="s">
        <v>35</v>
      </c>
      <c r="O358" s="138">
        <v>0</v>
      </c>
      <c r="P358" s="138">
        <f t="shared" si="11"/>
        <v>0</v>
      </c>
      <c r="Q358" s="138">
        <v>0</v>
      </c>
      <c r="R358" s="138">
        <f t="shared" si="12"/>
        <v>0</v>
      </c>
      <c r="S358" s="138">
        <v>0</v>
      </c>
      <c r="T358" s="139">
        <f t="shared" si="13"/>
        <v>0</v>
      </c>
      <c r="AR358" s="140" t="s">
        <v>172</v>
      </c>
      <c r="AT358" s="140" t="s">
        <v>134</v>
      </c>
      <c r="AU358" s="140" t="s">
        <v>139</v>
      </c>
      <c r="AY358" s="15" t="s">
        <v>132</v>
      </c>
      <c r="BE358" s="141">
        <f t="shared" si="14"/>
        <v>0</v>
      </c>
      <c r="BF358" s="141">
        <f t="shared" si="15"/>
        <v>0</v>
      </c>
      <c r="BG358" s="141">
        <f t="shared" si="16"/>
        <v>0</v>
      </c>
      <c r="BH358" s="141">
        <f t="shared" si="17"/>
        <v>0</v>
      </c>
      <c r="BI358" s="141">
        <f t="shared" si="18"/>
        <v>0</v>
      </c>
      <c r="BJ358" s="15" t="s">
        <v>139</v>
      </c>
      <c r="BK358" s="142">
        <f t="shared" si="19"/>
        <v>0</v>
      </c>
      <c r="BL358" s="15" t="s">
        <v>172</v>
      </c>
      <c r="BM358" s="140" t="s">
        <v>481</v>
      </c>
    </row>
    <row r="359" spans="2:65" s="1" customFormat="1" ht="24" customHeight="1">
      <c r="B359" s="130"/>
      <c r="C359" s="158" t="s">
        <v>482</v>
      </c>
      <c r="D359" s="158" t="s">
        <v>211</v>
      </c>
      <c r="E359" s="159" t="s">
        <v>483</v>
      </c>
      <c r="F359" s="160" t="s">
        <v>484</v>
      </c>
      <c r="G359" s="161" t="s">
        <v>171</v>
      </c>
      <c r="H359" s="162">
        <v>1</v>
      </c>
      <c r="I359" s="162">
        <v>0</v>
      </c>
      <c r="J359" s="162">
        <f t="shared" si="10"/>
        <v>0</v>
      </c>
      <c r="K359" s="160" t="s">
        <v>1</v>
      </c>
      <c r="L359" s="163"/>
      <c r="M359" s="164" t="s">
        <v>1</v>
      </c>
      <c r="N359" s="165" t="s">
        <v>35</v>
      </c>
      <c r="O359" s="138">
        <v>0</v>
      </c>
      <c r="P359" s="138">
        <f t="shared" si="11"/>
        <v>0</v>
      </c>
      <c r="Q359" s="138">
        <v>0</v>
      </c>
      <c r="R359" s="138">
        <f t="shared" si="12"/>
        <v>0</v>
      </c>
      <c r="S359" s="138">
        <v>0</v>
      </c>
      <c r="T359" s="139">
        <f t="shared" si="13"/>
        <v>0</v>
      </c>
      <c r="AR359" s="140" t="s">
        <v>208</v>
      </c>
      <c r="AT359" s="140" t="s">
        <v>211</v>
      </c>
      <c r="AU359" s="140" t="s">
        <v>139</v>
      </c>
      <c r="AY359" s="15" t="s">
        <v>132</v>
      </c>
      <c r="BE359" s="141">
        <f t="shared" si="14"/>
        <v>0</v>
      </c>
      <c r="BF359" s="141">
        <f t="shared" si="15"/>
        <v>0</v>
      </c>
      <c r="BG359" s="141">
        <f t="shared" si="16"/>
        <v>0</v>
      </c>
      <c r="BH359" s="141">
        <f t="shared" si="17"/>
        <v>0</v>
      </c>
      <c r="BI359" s="141">
        <f t="shared" si="18"/>
        <v>0</v>
      </c>
      <c r="BJ359" s="15" t="s">
        <v>139</v>
      </c>
      <c r="BK359" s="142">
        <f t="shared" si="19"/>
        <v>0</v>
      </c>
      <c r="BL359" s="15" t="s">
        <v>172</v>
      </c>
      <c r="BM359" s="140" t="s">
        <v>485</v>
      </c>
    </row>
    <row r="360" spans="2:65" s="1" customFormat="1" ht="16.5" customHeight="1">
      <c r="B360" s="130"/>
      <c r="C360" s="131" t="s">
        <v>326</v>
      </c>
      <c r="D360" s="131" t="s">
        <v>134</v>
      </c>
      <c r="E360" s="132" t="s">
        <v>486</v>
      </c>
      <c r="F360" s="133" t="s">
        <v>487</v>
      </c>
      <c r="G360" s="134" t="s">
        <v>459</v>
      </c>
      <c r="H360" s="135">
        <v>1</v>
      </c>
      <c r="I360" s="135">
        <v>0</v>
      </c>
      <c r="J360" s="135">
        <f t="shared" si="10"/>
        <v>0</v>
      </c>
      <c r="K360" s="133" t="s">
        <v>1</v>
      </c>
      <c r="L360" s="27"/>
      <c r="M360" s="136" t="s">
        <v>1</v>
      </c>
      <c r="N360" s="137" t="s">
        <v>35</v>
      </c>
      <c r="O360" s="138">
        <v>0</v>
      </c>
      <c r="P360" s="138">
        <f t="shared" si="11"/>
        <v>0</v>
      </c>
      <c r="Q360" s="138">
        <v>0</v>
      </c>
      <c r="R360" s="138">
        <f t="shared" si="12"/>
        <v>0</v>
      </c>
      <c r="S360" s="138">
        <v>0</v>
      </c>
      <c r="T360" s="139">
        <f t="shared" si="13"/>
        <v>0</v>
      </c>
      <c r="AR360" s="140" t="s">
        <v>172</v>
      </c>
      <c r="AT360" s="140" t="s">
        <v>134</v>
      </c>
      <c r="AU360" s="140" t="s">
        <v>139</v>
      </c>
      <c r="AY360" s="15" t="s">
        <v>132</v>
      </c>
      <c r="BE360" s="141">
        <f t="shared" si="14"/>
        <v>0</v>
      </c>
      <c r="BF360" s="141">
        <f t="shared" si="15"/>
        <v>0</v>
      </c>
      <c r="BG360" s="141">
        <f t="shared" si="16"/>
        <v>0</v>
      </c>
      <c r="BH360" s="141">
        <f t="shared" si="17"/>
        <v>0</v>
      </c>
      <c r="BI360" s="141">
        <f t="shared" si="18"/>
        <v>0</v>
      </c>
      <c r="BJ360" s="15" t="s">
        <v>139</v>
      </c>
      <c r="BK360" s="142">
        <f t="shared" si="19"/>
        <v>0</v>
      </c>
      <c r="BL360" s="15" t="s">
        <v>172</v>
      </c>
      <c r="BM360" s="140" t="s">
        <v>488</v>
      </c>
    </row>
    <row r="361" spans="2:65" s="1" customFormat="1" ht="16.5" customHeight="1">
      <c r="B361" s="130"/>
      <c r="C361" s="158" t="s">
        <v>489</v>
      </c>
      <c r="D361" s="158" t="s">
        <v>211</v>
      </c>
      <c r="E361" s="159" t="s">
        <v>490</v>
      </c>
      <c r="F361" s="160" t="s">
        <v>491</v>
      </c>
      <c r="G361" s="161" t="s">
        <v>171</v>
      </c>
      <c r="H361" s="162">
        <v>1</v>
      </c>
      <c r="I361" s="162">
        <v>0</v>
      </c>
      <c r="J361" s="162">
        <f t="shared" si="10"/>
        <v>0</v>
      </c>
      <c r="K361" s="160" t="s">
        <v>1</v>
      </c>
      <c r="L361" s="163"/>
      <c r="M361" s="164" t="s">
        <v>1</v>
      </c>
      <c r="N361" s="165" t="s">
        <v>35</v>
      </c>
      <c r="O361" s="138">
        <v>0</v>
      </c>
      <c r="P361" s="138">
        <f t="shared" si="11"/>
        <v>0</v>
      </c>
      <c r="Q361" s="138">
        <v>0</v>
      </c>
      <c r="R361" s="138">
        <f t="shared" si="12"/>
        <v>0</v>
      </c>
      <c r="S361" s="138">
        <v>0</v>
      </c>
      <c r="T361" s="139">
        <f t="shared" si="13"/>
        <v>0</v>
      </c>
      <c r="AR361" s="140" t="s">
        <v>208</v>
      </c>
      <c r="AT361" s="140" t="s">
        <v>211</v>
      </c>
      <c r="AU361" s="140" t="s">
        <v>139</v>
      </c>
      <c r="AY361" s="15" t="s">
        <v>132</v>
      </c>
      <c r="BE361" s="141">
        <f t="shared" si="14"/>
        <v>0</v>
      </c>
      <c r="BF361" s="141">
        <f t="shared" si="15"/>
        <v>0</v>
      </c>
      <c r="BG361" s="141">
        <f t="shared" si="16"/>
        <v>0</v>
      </c>
      <c r="BH361" s="141">
        <f t="shared" si="17"/>
        <v>0</v>
      </c>
      <c r="BI361" s="141">
        <f t="shared" si="18"/>
        <v>0</v>
      </c>
      <c r="BJ361" s="15" t="s">
        <v>139</v>
      </c>
      <c r="BK361" s="142">
        <f t="shared" si="19"/>
        <v>0</v>
      </c>
      <c r="BL361" s="15" t="s">
        <v>172</v>
      </c>
      <c r="BM361" s="140" t="s">
        <v>492</v>
      </c>
    </row>
    <row r="362" spans="2:65" s="1" customFormat="1" ht="16.5" customHeight="1">
      <c r="B362" s="130"/>
      <c r="C362" s="131" t="s">
        <v>331</v>
      </c>
      <c r="D362" s="131" t="s">
        <v>134</v>
      </c>
      <c r="E362" s="132" t="s">
        <v>493</v>
      </c>
      <c r="F362" s="133" t="s">
        <v>494</v>
      </c>
      <c r="G362" s="134" t="s">
        <v>459</v>
      </c>
      <c r="H362" s="135">
        <v>1</v>
      </c>
      <c r="I362" s="135">
        <v>0</v>
      </c>
      <c r="J362" s="135">
        <f t="shared" si="10"/>
        <v>0</v>
      </c>
      <c r="K362" s="133" t="s">
        <v>1</v>
      </c>
      <c r="L362" s="27"/>
      <c r="M362" s="136" t="s">
        <v>1</v>
      </c>
      <c r="N362" s="137" t="s">
        <v>35</v>
      </c>
      <c r="O362" s="138">
        <v>0</v>
      </c>
      <c r="P362" s="138">
        <f t="shared" si="11"/>
        <v>0</v>
      </c>
      <c r="Q362" s="138">
        <v>0</v>
      </c>
      <c r="R362" s="138">
        <f t="shared" si="12"/>
        <v>0</v>
      </c>
      <c r="S362" s="138">
        <v>0</v>
      </c>
      <c r="T362" s="139">
        <f t="shared" si="13"/>
        <v>0</v>
      </c>
      <c r="AR362" s="140" t="s">
        <v>172</v>
      </c>
      <c r="AT362" s="140" t="s">
        <v>134</v>
      </c>
      <c r="AU362" s="140" t="s">
        <v>139</v>
      </c>
      <c r="AY362" s="15" t="s">
        <v>132</v>
      </c>
      <c r="BE362" s="141">
        <f t="shared" si="14"/>
        <v>0</v>
      </c>
      <c r="BF362" s="141">
        <f t="shared" si="15"/>
        <v>0</v>
      </c>
      <c r="BG362" s="141">
        <f t="shared" si="16"/>
        <v>0</v>
      </c>
      <c r="BH362" s="141">
        <f t="shared" si="17"/>
        <v>0</v>
      </c>
      <c r="BI362" s="141">
        <f t="shared" si="18"/>
        <v>0</v>
      </c>
      <c r="BJ362" s="15" t="s">
        <v>139</v>
      </c>
      <c r="BK362" s="142">
        <f t="shared" si="19"/>
        <v>0</v>
      </c>
      <c r="BL362" s="15" t="s">
        <v>172</v>
      </c>
      <c r="BM362" s="140" t="s">
        <v>495</v>
      </c>
    </row>
    <row r="363" spans="2:65" s="1" customFormat="1" ht="16.5" customHeight="1">
      <c r="B363" s="130"/>
      <c r="C363" s="158" t="s">
        <v>496</v>
      </c>
      <c r="D363" s="158" t="s">
        <v>211</v>
      </c>
      <c r="E363" s="159" t="s">
        <v>497</v>
      </c>
      <c r="F363" s="160" t="s">
        <v>498</v>
      </c>
      <c r="G363" s="161" t="s">
        <v>171</v>
      </c>
      <c r="H363" s="162">
        <v>1</v>
      </c>
      <c r="I363" s="162">
        <v>0</v>
      </c>
      <c r="J363" s="162">
        <f t="shared" si="10"/>
        <v>0</v>
      </c>
      <c r="K363" s="160" t="s">
        <v>1</v>
      </c>
      <c r="L363" s="163"/>
      <c r="M363" s="164" t="s">
        <v>1</v>
      </c>
      <c r="N363" s="165" t="s">
        <v>35</v>
      </c>
      <c r="O363" s="138">
        <v>0</v>
      </c>
      <c r="P363" s="138">
        <f t="shared" si="11"/>
        <v>0</v>
      </c>
      <c r="Q363" s="138">
        <v>0</v>
      </c>
      <c r="R363" s="138">
        <f t="shared" si="12"/>
        <v>0</v>
      </c>
      <c r="S363" s="138">
        <v>0</v>
      </c>
      <c r="T363" s="139">
        <f t="shared" si="13"/>
        <v>0</v>
      </c>
      <c r="AR363" s="140" t="s">
        <v>208</v>
      </c>
      <c r="AT363" s="140" t="s">
        <v>211</v>
      </c>
      <c r="AU363" s="140" t="s">
        <v>139</v>
      </c>
      <c r="AY363" s="15" t="s">
        <v>132</v>
      </c>
      <c r="BE363" s="141">
        <f t="shared" si="14"/>
        <v>0</v>
      </c>
      <c r="BF363" s="141">
        <f t="shared" si="15"/>
        <v>0</v>
      </c>
      <c r="BG363" s="141">
        <f t="shared" si="16"/>
        <v>0</v>
      </c>
      <c r="BH363" s="141">
        <f t="shared" si="17"/>
        <v>0</v>
      </c>
      <c r="BI363" s="141">
        <f t="shared" si="18"/>
        <v>0</v>
      </c>
      <c r="BJ363" s="15" t="s">
        <v>139</v>
      </c>
      <c r="BK363" s="142">
        <f t="shared" si="19"/>
        <v>0</v>
      </c>
      <c r="BL363" s="15" t="s">
        <v>172</v>
      </c>
      <c r="BM363" s="140" t="s">
        <v>499</v>
      </c>
    </row>
    <row r="364" spans="2:65" s="1" customFormat="1" ht="16.5" customHeight="1">
      <c r="B364" s="130"/>
      <c r="C364" s="131" t="s">
        <v>334</v>
      </c>
      <c r="D364" s="131" t="s">
        <v>134</v>
      </c>
      <c r="E364" s="132" t="s">
        <v>500</v>
      </c>
      <c r="F364" s="133" t="s">
        <v>501</v>
      </c>
      <c r="G364" s="134" t="s">
        <v>459</v>
      </c>
      <c r="H364" s="135">
        <v>1</v>
      </c>
      <c r="I364" s="135">
        <v>0</v>
      </c>
      <c r="J364" s="135">
        <f t="shared" si="10"/>
        <v>0</v>
      </c>
      <c r="K364" s="133" t="s">
        <v>1</v>
      </c>
      <c r="L364" s="27"/>
      <c r="M364" s="136" t="s">
        <v>1</v>
      </c>
      <c r="N364" s="137" t="s">
        <v>35</v>
      </c>
      <c r="O364" s="138">
        <v>0</v>
      </c>
      <c r="P364" s="138">
        <f t="shared" si="11"/>
        <v>0</v>
      </c>
      <c r="Q364" s="138">
        <v>0</v>
      </c>
      <c r="R364" s="138">
        <f t="shared" si="12"/>
        <v>0</v>
      </c>
      <c r="S364" s="138">
        <v>0</v>
      </c>
      <c r="T364" s="139">
        <f t="shared" si="13"/>
        <v>0</v>
      </c>
      <c r="AR364" s="140" t="s">
        <v>172</v>
      </c>
      <c r="AT364" s="140" t="s">
        <v>134</v>
      </c>
      <c r="AU364" s="140" t="s">
        <v>139</v>
      </c>
      <c r="AY364" s="15" t="s">
        <v>132</v>
      </c>
      <c r="BE364" s="141">
        <f t="shared" si="14"/>
        <v>0</v>
      </c>
      <c r="BF364" s="141">
        <f t="shared" si="15"/>
        <v>0</v>
      </c>
      <c r="BG364" s="141">
        <f t="shared" si="16"/>
        <v>0</v>
      </c>
      <c r="BH364" s="141">
        <f t="shared" si="17"/>
        <v>0</v>
      </c>
      <c r="BI364" s="141">
        <f t="shared" si="18"/>
        <v>0</v>
      </c>
      <c r="BJ364" s="15" t="s">
        <v>139</v>
      </c>
      <c r="BK364" s="142">
        <f t="shared" si="19"/>
        <v>0</v>
      </c>
      <c r="BL364" s="15" t="s">
        <v>172</v>
      </c>
      <c r="BM364" s="140" t="s">
        <v>502</v>
      </c>
    </row>
    <row r="365" spans="2:65" s="1" customFormat="1" ht="24" customHeight="1">
      <c r="B365" s="130"/>
      <c r="C365" s="158" t="s">
        <v>503</v>
      </c>
      <c r="D365" s="158" t="s">
        <v>211</v>
      </c>
      <c r="E365" s="159" t="s">
        <v>504</v>
      </c>
      <c r="F365" s="160" t="s">
        <v>505</v>
      </c>
      <c r="G365" s="161" t="s">
        <v>171</v>
      </c>
      <c r="H365" s="162">
        <v>1</v>
      </c>
      <c r="I365" s="162">
        <v>0</v>
      </c>
      <c r="J365" s="162">
        <f t="shared" si="10"/>
        <v>0</v>
      </c>
      <c r="K365" s="160" t="s">
        <v>1</v>
      </c>
      <c r="L365" s="163"/>
      <c r="M365" s="164" t="s">
        <v>1</v>
      </c>
      <c r="N365" s="165" t="s">
        <v>35</v>
      </c>
      <c r="O365" s="138">
        <v>0</v>
      </c>
      <c r="P365" s="138">
        <f t="shared" si="11"/>
        <v>0</v>
      </c>
      <c r="Q365" s="138">
        <v>0</v>
      </c>
      <c r="R365" s="138">
        <f t="shared" si="12"/>
        <v>0</v>
      </c>
      <c r="S365" s="138">
        <v>0</v>
      </c>
      <c r="T365" s="139">
        <f t="shared" si="13"/>
        <v>0</v>
      </c>
      <c r="AR365" s="140" t="s">
        <v>208</v>
      </c>
      <c r="AT365" s="140" t="s">
        <v>211</v>
      </c>
      <c r="AU365" s="140" t="s">
        <v>139</v>
      </c>
      <c r="AY365" s="15" t="s">
        <v>132</v>
      </c>
      <c r="BE365" s="141">
        <f t="shared" si="14"/>
        <v>0</v>
      </c>
      <c r="BF365" s="141">
        <f t="shared" si="15"/>
        <v>0</v>
      </c>
      <c r="BG365" s="141">
        <f t="shared" si="16"/>
        <v>0</v>
      </c>
      <c r="BH365" s="141">
        <f t="shared" si="17"/>
        <v>0</v>
      </c>
      <c r="BI365" s="141">
        <f t="shared" si="18"/>
        <v>0</v>
      </c>
      <c r="BJ365" s="15" t="s">
        <v>139</v>
      </c>
      <c r="BK365" s="142">
        <f t="shared" si="19"/>
        <v>0</v>
      </c>
      <c r="BL365" s="15" t="s">
        <v>172</v>
      </c>
      <c r="BM365" s="140" t="s">
        <v>506</v>
      </c>
    </row>
    <row r="366" spans="2:65" s="1" customFormat="1" ht="24" customHeight="1">
      <c r="B366" s="130"/>
      <c r="C366" s="131" t="s">
        <v>339</v>
      </c>
      <c r="D366" s="131" t="s">
        <v>134</v>
      </c>
      <c r="E366" s="132" t="s">
        <v>507</v>
      </c>
      <c r="F366" s="133" t="s">
        <v>508</v>
      </c>
      <c r="G366" s="134" t="s">
        <v>171</v>
      </c>
      <c r="H366" s="135">
        <v>1</v>
      </c>
      <c r="I366" s="135">
        <v>0</v>
      </c>
      <c r="J366" s="135">
        <f t="shared" si="10"/>
        <v>0</v>
      </c>
      <c r="K366" s="133" t="s">
        <v>1</v>
      </c>
      <c r="L366" s="27"/>
      <c r="M366" s="136" t="s">
        <v>1</v>
      </c>
      <c r="N366" s="137" t="s">
        <v>35</v>
      </c>
      <c r="O366" s="138">
        <v>0</v>
      </c>
      <c r="P366" s="138">
        <f t="shared" si="11"/>
        <v>0</v>
      </c>
      <c r="Q366" s="138">
        <v>0</v>
      </c>
      <c r="R366" s="138">
        <f t="shared" si="12"/>
        <v>0</v>
      </c>
      <c r="S366" s="138">
        <v>0</v>
      </c>
      <c r="T366" s="139">
        <f t="shared" si="13"/>
        <v>0</v>
      </c>
      <c r="AR366" s="140" t="s">
        <v>172</v>
      </c>
      <c r="AT366" s="140" t="s">
        <v>134</v>
      </c>
      <c r="AU366" s="140" t="s">
        <v>139</v>
      </c>
      <c r="AY366" s="15" t="s">
        <v>132</v>
      </c>
      <c r="BE366" s="141">
        <f t="shared" si="14"/>
        <v>0</v>
      </c>
      <c r="BF366" s="141">
        <f t="shared" si="15"/>
        <v>0</v>
      </c>
      <c r="BG366" s="141">
        <f t="shared" si="16"/>
        <v>0</v>
      </c>
      <c r="BH366" s="141">
        <f t="shared" si="17"/>
        <v>0</v>
      </c>
      <c r="BI366" s="141">
        <f t="shared" si="18"/>
        <v>0</v>
      </c>
      <c r="BJ366" s="15" t="s">
        <v>139</v>
      </c>
      <c r="BK366" s="142">
        <f t="shared" si="19"/>
        <v>0</v>
      </c>
      <c r="BL366" s="15" t="s">
        <v>172</v>
      </c>
      <c r="BM366" s="140" t="s">
        <v>509</v>
      </c>
    </row>
    <row r="367" spans="2:65" s="1" customFormat="1" ht="16.5" customHeight="1">
      <c r="B367" s="130"/>
      <c r="C367" s="158" t="s">
        <v>510</v>
      </c>
      <c r="D367" s="158" t="s">
        <v>211</v>
      </c>
      <c r="E367" s="159" t="s">
        <v>511</v>
      </c>
      <c r="F367" s="160" t="s">
        <v>512</v>
      </c>
      <c r="G367" s="161" t="s">
        <v>171</v>
      </c>
      <c r="H367" s="162">
        <v>1</v>
      </c>
      <c r="I367" s="162">
        <v>0</v>
      </c>
      <c r="J367" s="162">
        <f t="shared" si="10"/>
        <v>0</v>
      </c>
      <c r="K367" s="160" t="s">
        <v>1</v>
      </c>
      <c r="L367" s="163"/>
      <c r="M367" s="164" t="s">
        <v>1</v>
      </c>
      <c r="N367" s="165" t="s">
        <v>35</v>
      </c>
      <c r="O367" s="138">
        <v>0</v>
      </c>
      <c r="P367" s="138">
        <f t="shared" si="11"/>
        <v>0</v>
      </c>
      <c r="Q367" s="138">
        <v>0</v>
      </c>
      <c r="R367" s="138">
        <f t="shared" si="12"/>
        <v>0</v>
      </c>
      <c r="S367" s="138">
        <v>0</v>
      </c>
      <c r="T367" s="139">
        <f t="shared" si="13"/>
        <v>0</v>
      </c>
      <c r="AR367" s="140" t="s">
        <v>208</v>
      </c>
      <c r="AT367" s="140" t="s">
        <v>211</v>
      </c>
      <c r="AU367" s="140" t="s">
        <v>139</v>
      </c>
      <c r="AY367" s="15" t="s">
        <v>132</v>
      </c>
      <c r="BE367" s="141">
        <f t="shared" si="14"/>
        <v>0</v>
      </c>
      <c r="BF367" s="141">
        <f t="shared" si="15"/>
        <v>0</v>
      </c>
      <c r="BG367" s="141">
        <f t="shared" si="16"/>
        <v>0</v>
      </c>
      <c r="BH367" s="141">
        <f t="shared" si="17"/>
        <v>0</v>
      </c>
      <c r="BI367" s="141">
        <f t="shared" si="18"/>
        <v>0</v>
      </c>
      <c r="BJ367" s="15" t="s">
        <v>139</v>
      </c>
      <c r="BK367" s="142">
        <f t="shared" si="19"/>
        <v>0</v>
      </c>
      <c r="BL367" s="15" t="s">
        <v>172</v>
      </c>
      <c r="BM367" s="140" t="s">
        <v>513</v>
      </c>
    </row>
    <row r="368" spans="2:65" s="1" customFormat="1" ht="16.5" customHeight="1">
      <c r="B368" s="130"/>
      <c r="C368" s="131" t="s">
        <v>343</v>
      </c>
      <c r="D368" s="131" t="s">
        <v>134</v>
      </c>
      <c r="E368" s="132" t="s">
        <v>514</v>
      </c>
      <c r="F368" s="133" t="s">
        <v>515</v>
      </c>
      <c r="G368" s="134" t="s">
        <v>171</v>
      </c>
      <c r="H368" s="135">
        <v>1</v>
      </c>
      <c r="I368" s="135">
        <v>0</v>
      </c>
      <c r="J368" s="135">
        <f t="shared" si="10"/>
        <v>0</v>
      </c>
      <c r="K368" s="133" t="s">
        <v>1</v>
      </c>
      <c r="L368" s="27"/>
      <c r="M368" s="136" t="s">
        <v>1</v>
      </c>
      <c r="N368" s="137" t="s">
        <v>35</v>
      </c>
      <c r="O368" s="138">
        <v>0</v>
      </c>
      <c r="P368" s="138">
        <f t="shared" si="11"/>
        <v>0</v>
      </c>
      <c r="Q368" s="138">
        <v>0</v>
      </c>
      <c r="R368" s="138">
        <f t="shared" si="12"/>
        <v>0</v>
      </c>
      <c r="S368" s="138">
        <v>0</v>
      </c>
      <c r="T368" s="139">
        <f t="shared" si="13"/>
        <v>0</v>
      </c>
      <c r="AR368" s="140" t="s">
        <v>172</v>
      </c>
      <c r="AT368" s="140" t="s">
        <v>134</v>
      </c>
      <c r="AU368" s="140" t="s">
        <v>139</v>
      </c>
      <c r="AY368" s="15" t="s">
        <v>132</v>
      </c>
      <c r="BE368" s="141">
        <f t="shared" si="14"/>
        <v>0</v>
      </c>
      <c r="BF368" s="141">
        <f t="shared" si="15"/>
        <v>0</v>
      </c>
      <c r="BG368" s="141">
        <f t="shared" si="16"/>
        <v>0</v>
      </c>
      <c r="BH368" s="141">
        <f t="shared" si="17"/>
        <v>0</v>
      </c>
      <c r="BI368" s="141">
        <f t="shared" si="18"/>
        <v>0</v>
      </c>
      <c r="BJ368" s="15" t="s">
        <v>139</v>
      </c>
      <c r="BK368" s="142">
        <f t="shared" si="19"/>
        <v>0</v>
      </c>
      <c r="BL368" s="15" t="s">
        <v>172</v>
      </c>
      <c r="BM368" s="140" t="s">
        <v>516</v>
      </c>
    </row>
    <row r="369" spans="2:65" s="1" customFormat="1" ht="16.5" customHeight="1">
      <c r="B369" s="130"/>
      <c r="C369" s="158" t="s">
        <v>517</v>
      </c>
      <c r="D369" s="158" t="s">
        <v>211</v>
      </c>
      <c r="E369" s="159" t="s">
        <v>518</v>
      </c>
      <c r="F369" s="160" t="s">
        <v>519</v>
      </c>
      <c r="G369" s="161" t="s">
        <v>171</v>
      </c>
      <c r="H369" s="162">
        <v>1</v>
      </c>
      <c r="I369" s="162">
        <v>0</v>
      </c>
      <c r="J369" s="162">
        <f t="shared" si="10"/>
        <v>0</v>
      </c>
      <c r="K369" s="160" t="s">
        <v>1</v>
      </c>
      <c r="L369" s="163"/>
      <c r="M369" s="164" t="s">
        <v>1</v>
      </c>
      <c r="N369" s="165" t="s">
        <v>35</v>
      </c>
      <c r="O369" s="138">
        <v>0</v>
      </c>
      <c r="P369" s="138">
        <f t="shared" si="11"/>
        <v>0</v>
      </c>
      <c r="Q369" s="138">
        <v>0</v>
      </c>
      <c r="R369" s="138">
        <f t="shared" si="12"/>
        <v>0</v>
      </c>
      <c r="S369" s="138">
        <v>0</v>
      </c>
      <c r="T369" s="139">
        <f t="shared" si="13"/>
        <v>0</v>
      </c>
      <c r="AR369" s="140" t="s">
        <v>208</v>
      </c>
      <c r="AT369" s="140" t="s">
        <v>211</v>
      </c>
      <c r="AU369" s="140" t="s">
        <v>139</v>
      </c>
      <c r="AY369" s="15" t="s">
        <v>132</v>
      </c>
      <c r="BE369" s="141">
        <f t="shared" si="14"/>
        <v>0</v>
      </c>
      <c r="BF369" s="141">
        <f t="shared" si="15"/>
        <v>0</v>
      </c>
      <c r="BG369" s="141">
        <f t="shared" si="16"/>
        <v>0</v>
      </c>
      <c r="BH369" s="141">
        <f t="shared" si="17"/>
        <v>0</v>
      </c>
      <c r="BI369" s="141">
        <f t="shared" si="18"/>
        <v>0</v>
      </c>
      <c r="BJ369" s="15" t="s">
        <v>139</v>
      </c>
      <c r="BK369" s="142">
        <f t="shared" si="19"/>
        <v>0</v>
      </c>
      <c r="BL369" s="15" t="s">
        <v>172</v>
      </c>
      <c r="BM369" s="140" t="s">
        <v>520</v>
      </c>
    </row>
    <row r="370" spans="2:65" s="1" customFormat="1" ht="24" customHeight="1">
      <c r="B370" s="130"/>
      <c r="C370" s="131" t="s">
        <v>348</v>
      </c>
      <c r="D370" s="131" t="s">
        <v>134</v>
      </c>
      <c r="E370" s="132" t="s">
        <v>521</v>
      </c>
      <c r="F370" s="133" t="s">
        <v>522</v>
      </c>
      <c r="G370" s="134" t="s">
        <v>171</v>
      </c>
      <c r="H370" s="135">
        <v>1</v>
      </c>
      <c r="I370" s="135">
        <v>0</v>
      </c>
      <c r="J370" s="135">
        <f t="shared" si="10"/>
        <v>0</v>
      </c>
      <c r="K370" s="133" t="s">
        <v>1</v>
      </c>
      <c r="L370" s="27"/>
      <c r="M370" s="136" t="s">
        <v>1</v>
      </c>
      <c r="N370" s="137" t="s">
        <v>35</v>
      </c>
      <c r="O370" s="138">
        <v>0</v>
      </c>
      <c r="P370" s="138">
        <f t="shared" si="11"/>
        <v>0</v>
      </c>
      <c r="Q370" s="138">
        <v>0</v>
      </c>
      <c r="R370" s="138">
        <f t="shared" si="12"/>
        <v>0</v>
      </c>
      <c r="S370" s="138">
        <v>0</v>
      </c>
      <c r="T370" s="139">
        <f t="shared" si="13"/>
        <v>0</v>
      </c>
      <c r="AR370" s="140" t="s">
        <v>172</v>
      </c>
      <c r="AT370" s="140" t="s">
        <v>134</v>
      </c>
      <c r="AU370" s="140" t="s">
        <v>139</v>
      </c>
      <c r="AY370" s="15" t="s">
        <v>132</v>
      </c>
      <c r="BE370" s="141">
        <f t="shared" si="14"/>
        <v>0</v>
      </c>
      <c r="BF370" s="141">
        <f t="shared" si="15"/>
        <v>0</v>
      </c>
      <c r="BG370" s="141">
        <f t="shared" si="16"/>
        <v>0</v>
      </c>
      <c r="BH370" s="141">
        <f t="shared" si="17"/>
        <v>0</v>
      </c>
      <c r="BI370" s="141">
        <f t="shared" si="18"/>
        <v>0</v>
      </c>
      <c r="BJ370" s="15" t="s">
        <v>139</v>
      </c>
      <c r="BK370" s="142">
        <f t="shared" si="19"/>
        <v>0</v>
      </c>
      <c r="BL370" s="15" t="s">
        <v>172</v>
      </c>
      <c r="BM370" s="140" t="s">
        <v>523</v>
      </c>
    </row>
    <row r="371" spans="2:65" s="1" customFormat="1" ht="16.5" customHeight="1">
      <c r="B371" s="130"/>
      <c r="C371" s="158" t="s">
        <v>524</v>
      </c>
      <c r="D371" s="158" t="s">
        <v>211</v>
      </c>
      <c r="E371" s="159" t="s">
        <v>525</v>
      </c>
      <c r="F371" s="160" t="s">
        <v>526</v>
      </c>
      <c r="G371" s="161" t="s">
        <v>171</v>
      </c>
      <c r="H371" s="162">
        <v>1</v>
      </c>
      <c r="I371" s="162">
        <v>0</v>
      </c>
      <c r="J371" s="162">
        <f t="shared" si="10"/>
        <v>0</v>
      </c>
      <c r="K371" s="160" t="s">
        <v>1</v>
      </c>
      <c r="L371" s="163"/>
      <c r="M371" s="164" t="s">
        <v>1</v>
      </c>
      <c r="N371" s="165" t="s">
        <v>35</v>
      </c>
      <c r="O371" s="138">
        <v>0</v>
      </c>
      <c r="P371" s="138">
        <f t="shared" si="11"/>
        <v>0</v>
      </c>
      <c r="Q371" s="138">
        <v>0</v>
      </c>
      <c r="R371" s="138">
        <f t="shared" si="12"/>
        <v>0</v>
      </c>
      <c r="S371" s="138">
        <v>0</v>
      </c>
      <c r="T371" s="139">
        <f t="shared" si="13"/>
        <v>0</v>
      </c>
      <c r="AR371" s="140" t="s">
        <v>208</v>
      </c>
      <c r="AT371" s="140" t="s">
        <v>211</v>
      </c>
      <c r="AU371" s="140" t="s">
        <v>139</v>
      </c>
      <c r="AY371" s="15" t="s">
        <v>132</v>
      </c>
      <c r="BE371" s="141">
        <f t="shared" si="14"/>
        <v>0</v>
      </c>
      <c r="BF371" s="141">
        <f t="shared" si="15"/>
        <v>0</v>
      </c>
      <c r="BG371" s="141">
        <f t="shared" si="16"/>
        <v>0</v>
      </c>
      <c r="BH371" s="141">
        <f t="shared" si="17"/>
        <v>0</v>
      </c>
      <c r="BI371" s="141">
        <f t="shared" si="18"/>
        <v>0</v>
      </c>
      <c r="BJ371" s="15" t="s">
        <v>139</v>
      </c>
      <c r="BK371" s="142">
        <f t="shared" si="19"/>
        <v>0</v>
      </c>
      <c r="BL371" s="15" t="s">
        <v>172</v>
      </c>
      <c r="BM371" s="140" t="s">
        <v>527</v>
      </c>
    </row>
    <row r="372" spans="2:65" s="1" customFormat="1" ht="24" customHeight="1">
      <c r="B372" s="130"/>
      <c r="C372" s="131" t="s">
        <v>352</v>
      </c>
      <c r="D372" s="131" t="s">
        <v>134</v>
      </c>
      <c r="E372" s="132" t="s">
        <v>528</v>
      </c>
      <c r="F372" s="133" t="s">
        <v>529</v>
      </c>
      <c r="G372" s="134" t="s">
        <v>171</v>
      </c>
      <c r="H372" s="135">
        <v>1</v>
      </c>
      <c r="I372" s="135">
        <v>0</v>
      </c>
      <c r="J372" s="135">
        <f t="shared" si="10"/>
        <v>0</v>
      </c>
      <c r="K372" s="133" t="s">
        <v>1</v>
      </c>
      <c r="L372" s="27"/>
      <c r="M372" s="136" t="s">
        <v>1</v>
      </c>
      <c r="N372" s="137" t="s">
        <v>35</v>
      </c>
      <c r="O372" s="138">
        <v>0</v>
      </c>
      <c r="P372" s="138">
        <f t="shared" si="11"/>
        <v>0</v>
      </c>
      <c r="Q372" s="138">
        <v>0</v>
      </c>
      <c r="R372" s="138">
        <f t="shared" si="12"/>
        <v>0</v>
      </c>
      <c r="S372" s="138">
        <v>0</v>
      </c>
      <c r="T372" s="139">
        <f t="shared" si="13"/>
        <v>0</v>
      </c>
      <c r="AR372" s="140" t="s">
        <v>172</v>
      </c>
      <c r="AT372" s="140" t="s">
        <v>134</v>
      </c>
      <c r="AU372" s="140" t="s">
        <v>139</v>
      </c>
      <c r="AY372" s="15" t="s">
        <v>132</v>
      </c>
      <c r="BE372" s="141">
        <f t="shared" si="14"/>
        <v>0</v>
      </c>
      <c r="BF372" s="141">
        <f t="shared" si="15"/>
        <v>0</v>
      </c>
      <c r="BG372" s="141">
        <f t="shared" si="16"/>
        <v>0</v>
      </c>
      <c r="BH372" s="141">
        <f t="shared" si="17"/>
        <v>0</v>
      </c>
      <c r="BI372" s="141">
        <f t="shared" si="18"/>
        <v>0</v>
      </c>
      <c r="BJ372" s="15" t="s">
        <v>139</v>
      </c>
      <c r="BK372" s="142">
        <f t="shared" si="19"/>
        <v>0</v>
      </c>
      <c r="BL372" s="15" t="s">
        <v>172</v>
      </c>
      <c r="BM372" s="140" t="s">
        <v>530</v>
      </c>
    </row>
    <row r="373" spans="2:65" s="1" customFormat="1" ht="16.5" customHeight="1">
      <c r="B373" s="130"/>
      <c r="C373" s="158" t="s">
        <v>384</v>
      </c>
      <c r="D373" s="158" t="s">
        <v>211</v>
      </c>
      <c r="E373" s="159" t="s">
        <v>531</v>
      </c>
      <c r="F373" s="160" t="s">
        <v>532</v>
      </c>
      <c r="G373" s="161" t="s">
        <v>171</v>
      </c>
      <c r="H373" s="162">
        <v>1</v>
      </c>
      <c r="I373" s="162">
        <v>0</v>
      </c>
      <c r="J373" s="162">
        <f t="shared" si="10"/>
        <v>0</v>
      </c>
      <c r="K373" s="160" t="s">
        <v>1</v>
      </c>
      <c r="L373" s="163"/>
      <c r="M373" s="164" t="s">
        <v>1</v>
      </c>
      <c r="N373" s="165" t="s">
        <v>35</v>
      </c>
      <c r="O373" s="138">
        <v>0</v>
      </c>
      <c r="P373" s="138">
        <f t="shared" si="11"/>
        <v>0</v>
      </c>
      <c r="Q373" s="138">
        <v>0</v>
      </c>
      <c r="R373" s="138">
        <f t="shared" si="12"/>
        <v>0</v>
      </c>
      <c r="S373" s="138">
        <v>0</v>
      </c>
      <c r="T373" s="139">
        <f t="shared" si="13"/>
        <v>0</v>
      </c>
      <c r="AR373" s="140" t="s">
        <v>208</v>
      </c>
      <c r="AT373" s="140" t="s">
        <v>211</v>
      </c>
      <c r="AU373" s="140" t="s">
        <v>139</v>
      </c>
      <c r="AY373" s="15" t="s">
        <v>132</v>
      </c>
      <c r="BE373" s="141">
        <f t="shared" si="14"/>
        <v>0</v>
      </c>
      <c r="BF373" s="141">
        <f t="shared" si="15"/>
        <v>0</v>
      </c>
      <c r="BG373" s="141">
        <f t="shared" si="16"/>
        <v>0</v>
      </c>
      <c r="BH373" s="141">
        <f t="shared" si="17"/>
        <v>0</v>
      </c>
      <c r="BI373" s="141">
        <f t="shared" si="18"/>
        <v>0</v>
      </c>
      <c r="BJ373" s="15" t="s">
        <v>139</v>
      </c>
      <c r="BK373" s="142">
        <f t="shared" si="19"/>
        <v>0</v>
      </c>
      <c r="BL373" s="15" t="s">
        <v>172</v>
      </c>
      <c r="BM373" s="140" t="s">
        <v>533</v>
      </c>
    </row>
    <row r="374" spans="2:65" s="1" customFormat="1" ht="24" customHeight="1">
      <c r="B374" s="130"/>
      <c r="C374" s="131" t="s">
        <v>357</v>
      </c>
      <c r="D374" s="131" t="s">
        <v>134</v>
      </c>
      <c r="E374" s="132" t="s">
        <v>534</v>
      </c>
      <c r="F374" s="133" t="s">
        <v>535</v>
      </c>
      <c r="G374" s="134" t="s">
        <v>404</v>
      </c>
      <c r="H374" s="135">
        <v>8.1820000000000004</v>
      </c>
      <c r="I374" s="135">
        <v>0</v>
      </c>
      <c r="J374" s="135">
        <f t="shared" si="10"/>
        <v>0</v>
      </c>
      <c r="K374" s="133" t="s">
        <v>1</v>
      </c>
      <c r="L374" s="27"/>
      <c r="M374" s="136" t="s">
        <v>1</v>
      </c>
      <c r="N374" s="137" t="s">
        <v>35</v>
      </c>
      <c r="O374" s="138">
        <v>0</v>
      </c>
      <c r="P374" s="138">
        <f t="shared" si="11"/>
        <v>0</v>
      </c>
      <c r="Q374" s="138">
        <v>0</v>
      </c>
      <c r="R374" s="138">
        <f t="shared" si="12"/>
        <v>0</v>
      </c>
      <c r="S374" s="138">
        <v>0</v>
      </c>
      <c r="T374" s="139">
        <f t="shared" si="13"/>
        <v>0</v>
      </c>
      <c r="AR374" s="140" t="s">
        <v>172</v>
      </c>
      <c r="AT374" s="140" t="s">
        <v>134</v>
      </c>
      <c r="AU374" s="140" t="s">
        <v>139</v>
      </c>
      <c r="AY374" s="15" t="s">
        <v>132</v>
      </c>
      <c r="BE374" s="141">
        <f t="shared" si="14"/>
        <v>0</v>
      </c>
      <c r="BF374" s="141">
        <f t="shared" si="15"/>
        <v>0</v>
      </c>
      <c r="BG374" s="141">
        <f t="shared" si="16"/>
        <v>0</v>
      </c>
      <c r="BH374" s="141">
        <f t="shared" si="17"/>
        <v>0</v>
      </c>
      <c r="BI374" s="141">
        <f t="shared" si="18"/>
        <v>0</v>
      </c>
      <c r="BJ374" s="15" t="s">
        <v>139</v>
      </c>
      <c r="BK374" s="142">
        <f t="shared" si="19"/>
        <v>0</v>
      </c>
      <c r="BL374" s="15" t="s">
        <v>172</v>
      </c>
      <c r="BM374" s="140" t="s">
        <v>536</v>
      </c>
    </row>
    <row r="375" spans="2:65" s="11" customFormat="1" ht="22.9" customHeight="1">
      <c r="B375" s="118"/>
      <c r="D375" s="119" t="s">
        <v>68</v>
      </c>
      <c r="E375" s="128" t="s">
        <v>537</v>
      </c>
      <c r="F375" s="128" t="s">
        <v>538</v>
      </c>
      <c r="J375" s="129">
        <f>BK375</f>
        <v>0</v>
      </c>
      <c r="L375" s="118"/>
      <c r="M375" s="122"/>
      <c r="N375" s="123"/>
      <c r="O375" s="123"/>
      <c r="P375" s="124">
        <f>SUM(P376:P379)</f>
        <v>0</v>
      </c>
      <c r="Q375" s="123"/>
      <c r="R375" s="124">
        <f>SUM(R376:R379)</f>
        <v>0</v>
      </c>
      <c r="S375" s="123"/>
      <c r="T375" s="125">
        <f>SUM(T376:T379)</f>
        <v>0</v>
      </c>
      <c r="AR375" s="119" t="s">
        <v>139</v>
      </c>
      <c r="AT375" s="126" t="s">
        <v>68</v>
      </c>
      <c r="AU375" s="126" t="s">
        <v>77</v>
      </c>
      <c r="AY375" s="119" t="s">
        <v>132</v>
      </c>
      <c r="BK375" s="127">
        <f>SUM(BK376:BK379)</f>
        <v>0</v>
      </c>
    </row>
    <row r="376" spans="2:65" s="1" customFormat="1" ht="24" customHeight="1">
      <c r="B376" s="130"/>
      <c r="C376" s="131" t="s">
        <v>539</v>
      </c>
      <c r="D376" s="131" t="s">
        <v>134</v>
      </c>
      <c r="E376" s="132" t="s">
        <v>540</v>
      </c>
      <c r="F376" s="133" t="s">
        <v>541</v>
      </c>
      <c r="G376" s="134" t="s">
        <v>176</v>
      </c>
      <c r="H376" s="135">
        <v>36.700000000000003</v>
      </c>
      <c r="I376" s="135">
        <v>0</v>
      </c>
      <c r="J376" s="135">
        <f>ROUND(I376*H376,3)</f>
        <v>0</v>
      </c>
      <c r="K376" s="133" t="s">
        <v>1</v>
      </c>
      <c r="L376" s="27"/>
      <c r="M376" s="136" t="s">
        <v>1</v>
      </c>
      <c r="N376" s="137" t="s">
        <v>35</v>
      </c>
      <c r="O376" s="138">
        <v>0</v>
      </c>
      <c r="P376" s="138">
        <f>O376*H376</f>
        <v>0</v>
      </c>
      <c r="Q376" s="138">
        <v>0</v>
      </c>
      <c r="R376" s="138">
        <f>Q376*H376</f>
        <v>0</v>
      </c>
      <c r="S376" s="138">
        <v>0</v>
      </c>
      <c r="T376" s="139">
        <f>S376*H376</f>
        <v>0</v>
      </c>
      <c r="AR376" s="140" t="s">
        <v>172</v>
      </c>
      <c r="AT376" s="140" t="s">
        <v>134</v>
      </c>
      <c r="AU376" s="140" t="s">
        <v>139</v>
      </c>
      <c r="AY376" s="15" t="s">
        <v>132</v>
      </c>
      <c r="BE376" s="141">
        <f>IF(N376="základná",J376,0)</f>
        <v>0</v>
      </c>
      <c r="BF376" s="141">
        <f>IF(N376="znížená",J376,0)</f>
        <v>0</v>
      </c>
      <c r="BG376" s="141">
        <f>IF(N376="zákl. prenesená",J376,0)</f>
        <v>0</v>
      </c>
      <c r="BH376" s="141">
        <f>IF(N376="zníž. prenesená",J376,0)</f>
        <v>0</v>
      </c>
      <c r="BI376" s="141">
        <f>IF(N376="nulová",J376,0)</f>
        <v>0</v>
      </c>
      <c r="BJ376" s="15" t="s">
        <v>139</v>
      </c>
      <c r="BK376" s="142">
        <f>ROUND(I376*H376,3)</f>
        <v>0</v>
      </c>
      <c r="BL376" s="15" t="s">
        <v>172</v>
      </c>
      <c r="BM376" s="140" t="s">
        <v>542</v>
      </c>
    </row>
    <row r="377" spans="2:65" s="12" customFormat="1">
      <c r="B377" s="143"/>
      <c r="D377" s="144" t="s">
        <v>140</v>
      </c>
      <c r="E377" s="145" t="s">
        <v>1</v>
      </c>
      <c r="F377" s="146" t="s">
        <v>543</v>
      </c>
      <c r="H377" s="147">
        <v>36.700000000000003</v>
      </c>
      <c r="I377" s="12">
        <v>0</v>
      </c>
      <c r="J377" s="12">
        <f>ROUND(I377*H377,3)</f>
        <v>0</v>
      </c>
      <c r="L377" s="143"/>
      <c r="M377" s="148"/>
      <c r="N377" s="149"/>
      <c r="O377" s="149"/>
      <c r="P377" s="149"/>
      <c r="Q377" s="149"/>
      <c r="R377" s="149"/>
      <c r="S377" s="149"/>
      <c r="T377" s="150"/>
      <c r="AT377" s="145" t="s">
        <v>140</v>
      </c>
      <c r="AU377" s="145" t="s">
        <v>139</v>
      </c>
      <c r="AV377" s="12" t="s">
        <v>139</v>
      </c>
      <c r="AW377" s="12" t="s">
        <v>24</v>
      </c>
      <c r="AX377" s="12" t="s">
        <v>69</v>
      </c>
      <c r="AY377" s="145" t="s">
        <v>132</v>
      </c>
      <c r="BK377" s="12">
        <f>ROUND(I377*H377,3)</f>
        <v>0</v>
      </c>
    </row>
    <row r="378" spans="2:65" s="13" customFormat="1">
      <c r="B378" s="151"/>
      <c r="D378" s="144" t="s">
        <v>140</v>
      </c>
      <c r="E378" s="152" t="s">
        <v>1</v>
      </c>
      <c r="F378" s="153" t="s">
        <v>142</v>
      </c>
      <c r="H378" s="154">
        <v>36.700000000000003</v>
      </c>
      <c r="L378" s="151"/>
      <c r="M378" s="155"/>
      <c r="N378" s="156"/>
      <c r="O378" s="156"/>
      <c r="P378" s="156"/>
      <c r="Q378" s="156"/>
      <c r="R378" s="156"/>
      <c r="S378" s="156"/>
      <c r="T378" s="157"/>
      <c r="AT378" s="152" t="s">
        <v>140</v>
      </c>
      <c r="AU378" s="152" t="s">
        <v>139</v>
      </c>
      <c r="AV378" s="13" t="s">
        <v>138</v>
      </c>
      <c r="AW378" s="13" t="s">
        <v>24</v>
      </c>
      <c r="AX378" s="13" t="s">
        <v>77</v>
      </c>
      <c r="AY378" s="152" t="s">
        <v>132</v>
      </c>
    </row>
    <row r="379" spans="2:65" s="1" customFormat="1" ht="24" customHeight="1">
      <c r="B379" s="130"/>
      <c r="C379" s="131" t="s">
        <v>361</v>
      </c>
      <c r="D379" s="131" t="s">
        <v>134</v>
      </c>
      <c r="E379" s="132" t="s">
        <v>544</v>
      </c>
      <c r="F379" s="133" t="s">
        <v>545</v>
      </c>
      <c r="G379" s="134" t="s">
        <v>404</v>
      </c>
      <c r="H379" s="135">
        <v>9.2040000000000006</v>
      </c>
      <c r="I379" s="135">
        <v>0</v>
      </c>
      <c r="J379" s="135">
        <f>ROUND(I379*H379,3)</f>
        <v>0</v>
      </c>
      <c r="K379" s="133" t="s">
        <v>1</v>
      </c>
      <c r="L379" s="27"/>
      <c r="M379" s="136" t="s">
        <v>1</v>
      </c>
      <c r="N379" s="137" t="s">
        <v>35</v>
      </c>
      <c r="O379" s="138">
        <v>0</v>
      </c>
      <c r="P379" s="138">
        <f>O379*H379</f>
        <v>0</v>
      </c>
      <c r="Q379" s="138">
        <v>0</v>
      </c>
      <c r="R379" s="138">
        <f>Q379*H379</f>
        <v>0</v>
      </c>
      <c r="S379" s="138">
        <v>0</v>
      </c>
      <c r="T379" s="139">
        <f>S379*H379</f>
        <v>0</v>
      </c>
      <c r="AR379" s="140" t="s">
        <v>172</v>
      </c>
      <c r="AT379" s="140" t="s">
        <v>134</v>
      </c>
      <c r="AU379" s="140" t="s">
        <v>139</v>
      </c>
      <c r="AY379" s="15" t="s">
        <v>132</v>
      </c>
      <c r="BE379" s="141">
        <f>IF(N379="základná",J379,0)</f>
        <v>0</v>
      </c>
      <c r="BF379" s="141">
        <f>IF(N379="znížená",J379,0)</f>
        <v>0</v>
      </c>
      <c r="BG379" s="141">
        <f>IF(N379="zákl. prenesená",J379,0)</f>
        <v>0</v>
      </c>
      <c r="BH379" s="141">
        <f>IF(N379="zníž. prenesená",J379,0)</f>
        <v>0</v>
      </c>
      <c r="BI379" s="141">
        <f>IF(N379="nulová",J379,0)</f>
        <v>0</v>
      </c>
      <c r="BJ379" s="15" t="s">
        <v>139</v>
      </c>
      <c r="BK379" s="142">
        <f>ROUND(I379*H379,3)</f>
        <v>0</v>
      </c>
      <c r="BL379" s="15" t="s">
        <v>172</v>
      </c>
      <c r="BM379" s="140" t="s">
        <v>546</v>
      </c>
    </row>
    <row r="380" spans="2:65" s="11" customFormat="1" ht="22.9" customHeight="1">
      <c r="B380" s="118"/>
      <c r="D380" s="119" t="s">
        <v>68</v>
      </c>
      <c r="E380" s="128" t="s">
        <v>547</v>
      </c>
      <c r="F380" s="128" t="s">
        <v>548</v>
      </c>
      <c r="J380" s="129">
        <f>BK380</f>
        <v>0</v>
      </c>
      <c r="L380" s="118"/>
      <c r="M380" s="122"/>
      <c r="N380" s="123"/>
      <c r="O380" s="123"/>
      <c r="P380" s="124">
        <f>SUM(P381:P384)</f>
        <v>0</v>
      </c>
      <c r="Q380" s="123"/>
      <c r="R380" s="124">
        <f>SUM(R381:R384)</f>
        <v>0</v>
      </c>
      <c r="S380" s="123"/>
      <c r="T380" s="125">
        <f>SUM(T381:T384)</f>
        <v>0</v>
      </c>
      <c r="AR380" s="119" t="s">
        <v>139</v>
      </c>
      <c r="AT380" s="126" t="s">
        <v>68</v>
      </c>
      <c r="AU380" s="126" t="s">
        <v>77</v>
      </c>
      <c r="AY380" s="119" t="s">
        <v>132</v>
      </c>
      <c r="BK380" s="127">
        <f>SUM(BK381:BK384)</f>
        <v>0</v>
      </c>
    </row>
    <row r="381" spans="2:65" s="1" customFormat="1" ht="24" customHeight="1">
      <c r="B381" s="130"/>
      <c r="C381" s="131" t="s">
        <v>549</v>
      </c>
      <c r="D381" s="131" t="s">
        <v>134</v>
      </c>
      <c r="E381" s="132" t="s">
        <v>550</v>
      </c>
      <c r="F381" s="133" t="s">
        <v>551</v>
      </c>
      <c r="G381" s="134" t="s">
        <v>157</v>
      </c>
      <c r="H381" s="135">
        <v>6.6</v>
      </c>
      <c r="I381" s="135">
        <v>0</v>
      </c>
      <c r="J381" s="135">
        <f>ROUND(I381*H381,3)</f>
        <v>0</v>
      </c>
      <c r="K381" s="133" t="s">
        <v>1</v>
      </c>
      <c r="L381" s="27"/>
      <c r="M381" s="136" t="s">
        <v>1</v>
      </c>
      <c r="N381" s="137" t="s">
        <v>35</v>
      </c>
      <c r="O381" s="138">
        <v>0</v>
      </c>
      <c r="P381" s="138">
        <f>O381*H381</f>
        <v>0</v>
      </c>
      <c r="Q381" s="138">
        <v>0</v>
      </c>
      <c r="R381" s="138">
        <f>Q381*H381</f>
        <v>0</v>
      </c>
      <c r="S381" s="138">
        <v>0</v>
      </c>
      <c r="T381" s="139">
        <f>S381*H381</f>
        <v>0</v>
      </c>
      <c r="AR381" s="140" t="s">
        <v>172</v>
      </c>
      <c r="AT381" s="140" t="s">
        <v>134</v>
      </c>
      <c r="AU381" s="140" t="s">
        <v>139</v>
      </c>
      <c r="AY381" s="15" t="s">
        <v>132</v>
      </c>
      <c r="BE381" s="141">
        <f>IF(N381="základná",J381,0)</f>
        <v>0</v>
      </c>
      <c r="BF381" s="141">
        <f>IF(N381="znížená",J381,0)</f>
        <v>0</v>
      </c>
      <c r="BG381" s="141">
        <f>IF(N381="zákl. prenesená",J381,0)</f>
        <v>0</v>
      </c>
      <c r="BH381" s="141">
        <f>IF(N381="zníž. prenesená",J381,0)</f>
        <v>0</v>
      </c>
      <c r="BI381" s="141">
        <f>IF(N381="nulová",J381,0)</f>
        <v>0</v>
      </c>
      <c r="BJ381" s="15" t="s">
        <v>139</v>
      </c>
      <c r="BK381" s="142">
        <f>ROUND(I381*H381,3)</f>
        <v>0</v>
      </c>
      <c r="BL381" s="15" t="s">
        <v>172</v>
      </c>
      <c r="BM381" s="140" t="s">
        <v>552</v>
      </c>
    </row>
    <row r="382" spans="2:65" s="12" customFormat="1">
      <c r="B382" s="143"/>
      <c r="D382" s="144" t="s">
        <v>140</v>
      </c>
      <c r="E382" s="145" t="s">
        <v>1</v>
      </c>
      <c r="F382" s="146" t="s">
        <v>553</v>
      </c>
      <c r="H382" s="147">
        <v>6.6</v>
      </c>
      <c r="I382" s="12">
        <v>0</v>
      </c>
      <c r="L382" s="143"/>
      <c r="M382" s="148"/>
      <c r="N382" s="149"/>
      <c r="O382" s="149"/>
      <c r="P382" s="149"/>
      <c r="Q382" s="149"/>
      <c r="R382" s="149"/>
      <c r="S382" s="149"/>
      <c r="T382" s="150"/>
      <c r="AT382" s="145" t="s">
        <v>140</v>
      </c>
      <c r="AU382" s="145" t="s">
        <v>139</v>
      </c>
      <c r="AV382" s="12" t="s">
        <v>139</v>
      </c>
      <c r="AW382" s="12" t="s">
        <v>24</v>
      </c>
      <c r="AX382" s="12" t="s">
        <v>69</v>
      </c>
      <c r="AY382" s="145" t="s">
        <v>132</v>
      </c>
    </row>
    <row r="383" spans="2:65" s="13" customFormat="1">
      <c r="B383" s="151"/>
      <c r="D383" s="144" t="s">
        <v>140</v>
      </c>
      <c r="E383" s="152" t="s">
        <v>1</v>
      </c>
      <c r="F383" s="153" t="s">
        <v>142</v>
      </c>
      <c r="H383" s="154">
        <v>6.6</v>
      </c>
      <c r="L383" s="151"/>
      <c r="M383" s="155"/>
      <c r="N383" s="156"/>
      <c r="O383" s="156"/>
      <c r="P383" s="156"/>
      <c r="Q383" s="156"/>
      <c r="R383" s="156"/>
      <c r="S383" s="156"/>
      <c r="T383" s="157"/>
      <c r="AT383" s="152" t="s">
        <v>140</v>
      </c>
      <c r="AU383" s="152" t="s">
        <v>139</v>
      </c>
      <c r="AV383" s="13" t="s">
        <v>138</v>
      </c>
      <c r="AW383" s="13" t="s">
        <v>24</v>
      </c>
      <c r="AX383" s="13" t="s">
        <v>77</v>
      </c>
      <c r="AY383" s="152" t="s">
        <v>132</v>
      </c>
    </row>
    <row r="384" spans="2:65" s="1" customFormat="1" ht="24" customHeight="1">
      <c r="B384" s="130"/>
      <c r="C384" s="131" t="s">
        <v>366</v>
      </c>
      <c r="D384" s="131" t="s">
        <v>134</v>
      </c>
      <c r="E384" s="132" t="s">
        <v>554</v>
      </c>
      <c r="F384" s="133" t="s">
        <v>555</v>
      </c>
      <c r="G384" s="134" t="s">
        <v>404</v>
      </c>
      <c r="H384" s="135">
        <v>0.71599999999999997</v>
      </c>
      <c r="I384" s="135">
        <v>0</v>
      </c>
      <c r="J384" s="135">
        <f>ROUND(I384*H384,3)</f>
        <v>0</v>
      </c>
      <c r="K384" s="133" t="s">
        <v>1</v>
      </c>
      <c r="L384" s="27"/>
      <c r="M384" s="136" t="s">
        <v>1</v>
      </c>
      <c r="N384" s="137" t="s">
        <v>35</v>
      </c>
      <c r="O384" s="138">
        <v>0</v>
      </c>
      <c r="P384" s="138">
        <f>O384*H384</f>
        <v>0</v>
      </c>
      <c r="Q384" s="138">
        <v>0</v>
      </c>
      <c r="R384" s="138">
        <f>Q384*H384</f>
        <v>0</v>
      </c>
      <c r="S384" s="138">
        <v>0</v>
      </c>
      <c r="T384" s="139">
        <f>S384*H384</f>
        <v>0</v>
      </c>
      <c r="AR384" s="140" t="s">
        <v>172</v>
      </c>
      <c r="AT384" s="140" t="s">
        <v>134</v>
      </c>
      <c r="AU384" s="140" t="s">
        <v>139</v>
      </c>
      <c r="AY384" s="15" t="s">
        <v>132</v>
      </c>
      <c r="BE384" s="141">
        <f>IF(N384="základná",J384,0)</f>
        <v>0</v>
      </c>
      <c r="BF384" s="141">
        <f>IF(N384="znížená",J384,0)</f>
        <v>0</v>
      </c>
      <c r="BG384" s="141">
        <f>IF(N384="zákl. prenesená",J384,0)</f>
        <v>0</v>
      </c>
      <c r="BH384" s="141">
        <f>IF(N384="zníž. prenesená",J384,0)</f>
        <v>0</v>
      </c>
      <c r="BI384" s="141">
        <f>IF(N384="nulová",J384,0)</f>
        <v>0</v>
      </c>
      <c r="BJ384" s="15" t="s">
        <v>139</v>
      </c>
      <c r="BK384" s="142">
        <f>ROUND(I384*H384,3)</f>
        <v>0</v>
      </c>
      <c r="BL384" s="15" t="s">
        <v>172</v>
      </c>
      <c r="BM384" s="140" t="s">
        <v>556</v>
      </c>
    </row>
    <row r="385" spans="2:65" s="11" customFormat="1" ht="22.9" customHeight="1">
      <c r="B385" s="118"/>
      <c r="D385" s="119" t="s">
        <v>68</v>
      </c>
      <c r="E385" s="128" t="s">
        <v>557</v>
      </c>
      <c r="F385" s="128" t="s">
        <v>558</v>
      </c>
      <c r="J385" s="129">
        <f>BK385</f>
        <v>0</v>
      </c>
      <c r="L385" s="118"/>
      <c r="M385" s="122"/>
      <c r="N385" s="123"/>
      <c r="O385" s="123"/>
      <c r="P385" s="124">
        <f>SUM(P386:P409)</f>
        <v>0</v>
      </c>
      <c r="Q385" s="123"/>
      <c r="R385" s="124">
        <f>SUM(R386:R409)</f>
        <v>0</v>
      </c>
      <c r="S385" s="123"/>
      <c r="T385" s="125">
        <f>SUM(T386:T409)</f>
        <v>0</v>
      </c>
      <c r="AR385" s="119" t="s">
        <v>139</v>
      </c>
      <c r="AT385" s="126" t="s">
        <v>68</v>
      </c>
      <c r="AU385" s="126" t="s">
        <v>77</v>
      </c>
      <c r="AY385" s="119" t="s">
        <v>132</v>
      </c>
      <c r="BK385" s="127">
        <f>SUM(BK386:BK409)</f>
        <v>0</v>
      </c>
    </row>
    <row r="386" spans="2:65" s="1" customFormat="1" ht="24" customHeight="1">
      <c r="B386" s="130"/>
      <c r="C386" s="131" t="s">
        <v>559</v>
      </c>
      <c r="D386" s="131" t="s">
        <v>134</v>
      </c>
      <c r="E386" s="132" t="s">
        <v>560</v>
      </c>
      <c r="F386" s="133" t="s">
        <v>561</v>
      </c>
      <c r="G386" s="134" t="s">
        <v>157</v>
      </c>
      <c r="H386" s="135">
        <v>28.8</v>
      </c>
      <c r="I386" s="135">
        <v>0</v>
      </c>
      <c r="J386" s="135">
        <f>ROUND(I386*H386,3)</f>
        <v>0</v>
      </c>
      <c r="K386" s="133" t="s">
        <v>1</v>
      </c>
      <c r="L386" s="27"/>
      <c r="M386" s="136" t="s">
        <v>1</v>
      </c>
      <c r="N386" s="137" t="s">
        <v>35</v>
      </c>
      <c r="O386" s="138">
        <v>0</v>
      </c>
      <c r="P386" s="138">
        <f>O386*H386</f>
        <v>0</v>
      </c>
      <c r="Q386" s="138">
        <v>0</v>
      </c>
      <c r="R386" s="138">
        <f>Q386*H386</f>
        <v>0</v>
      </c>
      <c r="S386" s="138">
        <v>0</v>
      </c>
      <c r="T386" s="139">
        <f>S386*H386</f>
        <v>0</v>
      </c>
      <c r="AR386" s="140" t="s">
        <v>172</v>
      </c>
      <c r="AT386" s="140" t="s">
        <v>134</v>
      </c>
      <c r="AU386" s="140" t="s">
        <v>139</v>
      </c>
      <c r="AY386" s="15" t="s">
        <v>132</v>
      </c>
      <c r="BE386" s="141">
        <f>IF(N386="základná",J386,0)</f>
        <v>0</v>
      </c>
      <c r="BF386" s="141">
        <f>IF(N386="znížená",J386,0)</f>
        <v>0</v>
      </c>
      <c r="BG386" s="141">
        <f>IF(N386="zákl. prenesená",J386,0)</f>
        <v>0</v>
      </c>
      <c r="BH386" s="141">
        <f>IF(N386="zníž. prenesená",J386,0)</f>
        <v>0</v>
      </c>
      <c r="BI386" s="141">
        <f>IF(N386="nulová",J386,0)</f>
        <v>0</v>
      </c>
      <c r="BJ386" s="15" t="s">
        <v>139</v>
      </c>
      <c r="BK386" s="142">
        <f>ROUND(I386*H386,3)</f>
        <v>0</v>
      </c>
      <c r="BL386" s="15" t="s">
        <v>172</v>
      </c>
      <c r="BM386" s="140" t="s">
        <v>562</v>
      </c>
    </row>
    <row r="387" spans="2:65" s="12" customFormat="1">
      <c r="B387" s="143"/>
      <c r="D387" s="144" t="s">
        <v>140</v>
      </c>
      <c r="E387" s="145" t="s">
        <v>1</v>
      </c>
      <c r="F387" s="146" t="s">
        <v>563</v>
      </c>
      <c r="H387" s="147">
        <v>28.8</v>
      </c>
      <c r="L387" s="143"/>
      <c r="M387" s="148"/>
      <c r="N387" s="149"/>
      <c r="O387" s="149"/>
      <c r="P387" s="149"/>
      <c r="Q387" s="149"/>
      <c r="R387" s="149"/>
      <c r="S387" s="149"/>
      <c r="T387" s="150"/>
      <c r="AT387" s="145" t="s">
        <v>140</v>
      </c>
      <c r="AU387" s="145" t="s">
        <v>139</v>
      </c>
      <c r="AV387" s="12" t="s">
        <v>139</v>
      </c>
      <c r="AW387" s="12" t="s">
        <v>24</v>
      </c>
      <c r="AX387" s="12" t="s">
        <v>69</v>
      </c>
      <c r="AY387" s="145" t="s">
        <v>132</v>
      </c>
    </row>
    <row r="388" spans="2:65" s="13" customFormat="1">
      <c r="B388" s="151"/>
      <c r="D388" s="144" t="s">
        <v>140</v>
      </c>
      <c r="E388" s="152" t="s">
        <v>1</v>
      </c>
      <c r="F388" s="153" t="s">
        <v>142</v>
      </c>
      <c r="H388" s="154">
        <v>28.8</v>
      </c>
      <c r="L388" s="151"/>
      <c r="M388" s="155"/>
      <c r="N388" s="156"/>
      <c r="O388" s="156"/>
      <c r="P388" s="156"/>
      <c r="Q388" s="156"/>
      <c r="R388" s="156"/>
      <c r="S388" s="156"/>
      <c r="T388" s="157"/>
      <c r="AT388" s="152" t="s">
        <v>140</v>
      </c>
      <c r="AU388" s="152" t="s">
        <v>139</v>
      </c>
      <c r="AV388" s="13" t="s">
        <v>138</v>
      </c>
      <c r="AW388" s="13" t="s">
        <v>24</v>
      </c>
      <c r="AX388" s="13" t="s">
        <v>77</v>
      </c>
      <c r="AY388" s="152" t="s">
        <v>132</v>
      </c>
    </row>
    <row r="389" spans="2:65" s="1" customFormat="1" ht="24" customHeight="1">
      <c r="B389" s="130"/>
      <c r="C389" s="158" t="s">
        <v>370</v>
      </c>
      <c r="D389" s="158" t="s">
        <v>211</v>
      </c>
      <c r="E389" s="159" t="s">
        <v>564</v>
      </c>
      <c r="F389" s="160" t="s">
        <v>565</v>
      </c>
      <c r="G389" s="161" t="s">
        <v>157</v>
      </c>
      <c r="H389" s="162">
        <v>28.8</v>
      </c>
      <c r="I389" s="162">
        <v>0</v>
      </c>
      <c r="J389" s="162">
        <f>ROUND(I389*H389,3)</f>
        <v>0</v>
      </c>
      <c r="K389" s="160" t="s">
        <v>1</v>
      </c>
      <c r="L389" s="163"/>
      <c r="M389" s="164" t="s">
        <v>1</v>
      </c>
      <c r="N389" s="165" t="s">
        <v>35</v>
      </c>
      <c r="O389" s="138">
        <v>0</v>
      </c>
      <c r="P389" s="138">
        <f>O389*H389</f>
        <v>0</v>
      </c>
      <c r="Q389" s="138">
        <v>0</v>
      </c>
      <c r="R389" s="138">
        <f>Q389*H389</f>
        <v>0</v>
      </c>
      <c r="S389" s="138">
        <v>0</v>
      </c>
      <c r="T389" s="139">
        <f>S389*H389</f>
        <v>0</v>
      </c>
      <c r="AR389" s="140" t="s">
        <v>208</v>
      </c>
      <c r="AT389" s="140" t="s">
        <v>211</v>
      </c>
      <c r="AU389" s="140" t="s">
        <v>139</v>
      </c>
      <c r="AY389" s="15" t="s">
        <v>132</v>
      </c>
      <c r="BE389" s="141">
        <f>IF(N389="základná",J389,0)</f>
        <v>0</v>
      </c>
      <c r="BF389" s="141">
        <f>IF(N389="znížená",J389,0)</f>
        <v>0</v>
      </c>
      <c r="BG389" s="141">
        <f>IF(N389="zákl. prenesená",J389,0)</f>
        <v>0</v>
      </c>
      <c r="BH389" s="141">
        <f>IF(N389="zníž. prenesená",J389,0)</f>
        <v>0</v>
      </c>
      <c r="BI389" s="141">
        <f>IF(N389="nulová",J389,0)</f>
        <v>0</v>
      </c>
      <c r="BJ389" s="15" t="s">
        <v>139</v>
      </c>
      <c r="BK389" s="142">
        <f>ROUND(I389*H389,3)</f>
        <v>0</v>
      </c>
      <c r="BL389" s="15" t="s">
        <v>172</v>
      </c>
      <c r="BM389" s="140" t="s">
        <v>566</v>
      </c>
    </row>
    <row r="390" spans="2:65" s="1" customFormat="1" ht="24" customHeight="1">
      <c r="B390" s="130"/>
      <c r="C390" s="158" t="s">
        <v>567</v>
      </c>
      <c r="D390" s="158" t="s">
        <v>211</v>
      </c>
      <c r="E390" s="159" t="s">
        <v>568</v>
      </c>
      <c r="F390" s="160" t="s">
        <v>569</v>
      </c>
      <c r="G390" s="161" t="s">
        <v>157</v>
      </c>
      <c r="H390" s="162">
        <v>28.8</v>
      </c>
      <c r="I390" s="162">
        <v>0</v>
      </c>
      <c r="J390" s="162">
        <f>ROUND(I390*H390,3)</f>
        <v>0</v>
      </c>
      <c r="K390" s="160" t="s">
        <v>1</v>
      </c>
      <c r="L390" s="163"/>
      <c r="M390" s="164" t="s">
        <v>1</v>
      </c>
      <c r="N390" s="165" t="s">
        <v>35</v>
      </c>
      <c r="O390" s="138">
        <v>0</v>
      </c>
      <c r="P390" s="138">
        <f>O390*H390</f>
        <v>0</v>
      </c>
      <c r="Q390" s="138">
        <v>0</v>
      </c>
      <c r="R390" s="138">
        <f>Q390*H390</f>
        <v>0</v>
      </c>
      <c r="S390" s="138">
        <v>0</v>
      </c>
      <c r="T390" s="139">
        <f>S390*H390</f>
        <v>0</v>
      </c>
      <c r="AR390" s="140" t="s">
        <v>208</v>
      </c>
      <c r="AT390" s="140" t="s">
        <v>211</v>
      </c>
      <c r="AU390" s="140" t="s">
        <v>139</v>
      </c>
      <c r="AY390" s="15" t="s">
        <v>132</v>
      </c>
      <c r="BE390" s="141">
        <f>IF(N390="základná",J390,0)</f>
        <v>0</v>
      </c>
      <c r="BF390" s="141">
        <f>IF(N390="znížená",J390,0)</f>
        <v>0</v>
      </c>
      <c r="BG390" s="141">
        <f>IF(N390="zákl. prenesená",J390,0)</f>
        <v>0</v>
      </c>
      <c r="BH390" s="141">
        <f>IF(N390="zníž. prenesená",J390,0)</f>
        <v>0</v>
      </c>
      <c r="BI390" s="141">
        <f>IF(N390="nulová",J390,0)</f>
        <v>0</v>
      </c>
      <c r="BJ390" s="15" t="s">
        <v>139</v>
      </c>
      <c r="BK390" s="142">
        <f>ROUND(I390*H390,3)</f>
        <v>0</v>
      </c>
      <c r="BL390" s="15" t="s">
        <v>172</v>
      </c>
      <c r="BM390" s="140" t="s">
        <v>570</v>
      </c>
    </row>
    <row r="391" spans="2:65" s="1" customFormat="1" ht="16.5" customHeight="1">
      <c r="B391" s="130"/>
      <c r="C391" s="158" t="s">
        <v>376</v>
      </c>
      <c r="D391" s="158" t="s">
        <v>211</v>
      </c>
      <c r="E391" s="159" t="s">
        <v>571</v>
      </c>
      <c r="F391" s="160" t="s">
        <v>572</v>
      </c>
      <c r="G391" s="161" t="s">
        <v>176</v>
      </c>
      <c r="H391" s="162">
        <v>9.74</v>
      </c>
      <c r="I391" s="162">
        <v>0</v>
      </c>
      <c r="J391" s="162">
        <f>ROUND(I391*H391,3)</f>
        <v>0</v>
      </c>
      <c r="K391" s="160" t="s">
        <v>1</v>
      </c>
      <c r="L391" s="163"/>
      <c r="M391" s="164" t="s">
        <v>1</v>
      </c>
      <c r="N391" s="165" t="s">
        <v>35</v>
      </c>
      <c r="O391" s="138">
        <v>0</v>
      </c>
      <c r="P391" s="138">
        <f>O391*H391</f>
        <v>0</v>
      </c>
      <c r="Q391" s="138">
        <v>0</v>
      </c>
      <c r="R391" s="138">
        <f>Q391*H391</f>
        <v>0</v>
      </c>
      <c r="S391" s="138">
        <v>0</v>
      </c>
      <c r="T391" s="139">
        <f>S391*H391</f>
        <v>0</v>
      </c>
      <c r="AR391" s="140" t="s">
        <v>208</v>
      </c>
      <c r="AT391" s="140" t="s">
        <v>211</v>
      </c>
      <c r="AU391" s="140" t="s">
        <v>139</v>
      </c>
      <c r="AY391" s="15" t="s">
        <v>132</v>
      </c>
      <c r="BE391" s="141">
        <f>IF(N391="základná",J391,0)</f>
        <v>0</v>
      </c>
      <c r="BF391" s="141">
        <f>IF(N391="znížená",J391,0)</f>
        <v>0</v>
      </c>
      <c r="BG391" s="141">
        <f>IF(N391="zákl. prenesená",J391,0)</f>
        <v>0</v>
      </c>
      <c r="BH391" s="141">
        <f>IF(N391="zníž. prenesená",J391,0)</f>
        <v>0</v>
      </c>
      <c r="BI391" s="141">
        <f>IF(N391="nulová",J391,0)</f>
        <v>0</v>
      </c>
      <c r="BJ391" s="15" t="s">
        <v>139</v>
      </c>
      <c r="BK391" s="142">
        <f>ROUND(I391*H391,3)</f>
        <v>0</v>
      </c>
      <c r="BL391" s="15" t="s">
        <v>172</v>
      </c>
      <c r="BM391" s="140" t="s">
        <v>573</v>
      </c>
    </row>
    <row r="392" spans="2:65" s="12" customFormat="1">
      <c r="B392" s="143"/>
      <c r="D392" s="144" t="s">
        <v>140</v>
      </c>
      <c r="E392" s="145" t="s">
        <v>1</v>
      </c>
      <c r="F392" s="146" t="s">
        <v>574</v>
      </c>
      <c r="H392" s="147">
        <v>9.74</v>
      </c>
      <c r="L392" s="143"/>
      <c r="M392" s="148"/>
      <c r="N392" s="149"/>
      <c r="O392" s="149"/>
      <c r="P392" s="149"/>
      <c r="Q392" s="149"/>
      <c r="R392" s="149"/>
      <c r="S392" s="149"/>
      <c r="T392" s="150"/>
      <c r="AT392" s="145" t="s">
        <v>140</v>
      </c>
      <c r="AU392" s="145" t="s">
        <v>139</v>
      </c>
      <c r="AV392" s="12" t="s">
        <v>139</v>
      </c>
      <c r="AW392" s="12" t="s">
        <v>24</v>
      </c>
      <c r="AX392" s="12" t="s">
        <v>69</v>
      </c>
      <c r="AY392" s="145" t="s">
        <v>132</v>
      </c>
    </row>
    <row r="393" spans="2:65" s="13" customFormat="1">
      <c r="B393" s="151"/>
      <c r="D393" s="144" t="s">
        <v>140</v>
      </c>
      <c r="E393" s="152" t="s">
        <v>1</v>
      </c>
      <c r="F393" s="153" t="s">
        <v>142</v>
      </c>
      <c r="H393" s="154">
        <v>9.74</v>
      </c>
      <c r="L393" s="151"/>
      <c r="M393" s="155"/>
      <c r="N393" s="156"/>
      <c r="O393" s="156"/>
      <c r="P393" s="156"/>
      <c r="Q393" s="156"/>
      <c r="R393" s="156"/>
      <c r="S393" s="156"/>
      <c r="T393" s="157"/>
      <c r="AT393" s="152" t="s">
        <v>140</v>
      </c>
      <c r="AU393" s="152" t="s">
        <v>139</v>
      </c>
      <c r="AV393" s="13" t="s">
        <v>138</v>
      </c>
      <c r="AW393" s="13" t="s">
        <v>24</v>
      </c>
      <c r="AX393" s="13" t="s">
        <v>77</v>
      </c>
      <c r="AY393" s="152" t="s">
        <v>132</v>
      </c>
    </row>
    <row r="394" spans="2:65" s="1" customFormat="1" ht="24" customHeight="1">
      <c r="B394" s="130"/>
      <c r="C394" s="131" t="s">
        <v>575</v>
      </c>
      <c r="D394" s="131" t="s">
        <v>134</v>
      </c>
      <c r="E394" s="132" t="s">
        <v>576</v>
      </c>
      <c r="F394" s="133" t="s">
        <v>577</v>
      </c>
      <c r="G394" s="134" t="s">
        <v>157</v>
      </c>
      <c r="H394" s="135">
        <v>5.9</v>
      </c>
      <c r="I394" s="135">
        <v>0</v>
      </c>
      <c r="J394" s="135">
        <f>ROUND(I394*H394,3)</f>
        <v>0</v>
      </c>
      <c r="K394" s="133" t="s">
        <v>1</v>
      </c>
      <c r="L394" s="27"/>
      <c r="M394" s="136" t="s">
        <v>1</v>
      </c>
      <c r="N394" s="137" t="s">
        <v>35</v>
      </c>
      <c r="O394" s="138">
        <v>0</v>
      </c>
      <c r="P394" s="138">
        <f>O394*H394</f>
        <v>0</v>
      </c>
      <c r="Q394" s="138">
        <v>0</v>
      </c>
      <c r="R394" s="138">
        <f>Q394*H394</f>
        <v>0</v>
      </c>
      <c r="S394" s="138">
        <v>0</v>
      </c>
      <c r="T394" s="139">
        <f>S394*H394</f>
        <v>0</v>
      </c>
      <c r="AR394" s="140" t="s">
        <v>172</v>
      </c>
      <c r="AT394" s="140" t="s">
        <v>134</v>
      </c>
      <c r="AU394" s="140" t="s">
        <v>139</v>
      </c>
      <c r="AY394" s="15" t="s">
        <v>132</v>
      </c>
      <c r="BE394" s="141">
        <f>IF(N394="základná",J394,0)</f>
        <v>0</v>
      </c>
      <c r="BF394" s="141">
        <f>IF(N394="znížená",J394,0)</f>
        <v>0</v>
      </c>
      <c r="BG394" s="141">
        <f>IF(N394="zákl. prenesená",J394,0)</f>
        <v>0</v>
      </c>
      <c r="BH394" s="141">
        <f>IF(N394="zníž. prenesená",J394,0)</f>
        <v>0</v>
      </c>
      <c r="BI394" s="141">
        <f>IF(N394="nulová",J394,0)</f>
        <v>0</v>
      </c>
      <c r="BJ394" s="15" t="s">
        <v>139</v>
      </c>
      <c r="BK394" s="142">
        <f>ROUND(I394*H394,3)</f>
        <v>0</v>
      </c>
      <c r="BL394" s="15" t="s">
        <v>172</v>
      </c>
      <c r="BM394" s="140" t="s">
        <v>578</v>
      </c>
    </row>
    <row r="395" spans="2:65" s="12" customFormat="1">
      <c r="B395" s="143"/>
      <c r="D395" s="144" t="s">
        <v>140</v>
      </c>
      <c r="E395" s="145" t="s">
        <v>1</v>
      </c>
      <c r="F395" s="146" t="s">
        <v>579</v>
      </c>
      <c r="H395" s="147">
        <v>5.9</v>
      </c>
      <c r="L395" s="143"/>
      <c r="M395" s="148"/>
      <c r="N395" s="149"/>
      <c r="O395" s="149"/>
      <c r="P395" s="149"/>
      <c r="Q395" s="149"/>
      <c r="R395" s="149"/>
      <c r="S395" s="149"/>
      <c r="T395" s="150"/>
      <c r="AT395" s="145" t="s">
        <v>140</v>
      </c>
      <c r="AU395" s="145" t="s">
        <v>139</v>
      </c>
      <c r="AV395" s="12" t="s">
        <v>139</v>
      </c>
      <c r="AW395" s="12" t="s">
        <v>24</v>
      </c>
      <c r="AX395" s="12" t="s">
        <v>69</v>
      </c>
      <c r="AY395" s="145" t="s">
        <v>132</v>
      </c>
    </row>
    <row r="396" spans="2:65" s="13" customFormat="1">
      <c r="B396" s="151"/>
      <c r="D396" s="144" t="s">
        <v>140</v>
      </c>
      <c r="E396" s="152" t="s">
        <v>1</v>
      </c>
      <c r="F396" s="153" t="s">
        <v>142</v>
      </c>
      <c r="H396" s="154">
        <v>5.9</v>
      </c>
      <c r="L396" s="151"/>
      <c r="M396" s="155"/>
      <c r="N396" s="156"/>
      <c r="O396" s="156"/>
      <c r="P396" s="156"/>
      <c r="Q396" s="156"/>
      <c r="R396" s="156"/>
      <c r="S396" s="156"/>
      <c r="T396" s="157"/>
      <c r="AT396" s="152" t="s">
        <v>140</v>
      </c>
      <c r="AU396" s="152" t="s">
        <v>139</v>
      </c>
      <c r="AV396" s="13" t="s">
        <v>138</v>
      </c>
      <c r="AW396" s="13" t="s">
        <v>24</v>
      </c>
      <c r="AX396" s="13" t="s">
        <v>77</v>
      </c>
      <c r="AY396" s="152" t="s">
        <v>132</v>
      </c>
    </row>
    <row r="397" spans="2:65" s="1" customFormat="1" ht="24" customHeight="1">
      <c r="B397" s="130"/>
      <c r="C397" s="158" t="s">
        <v>379</v>
      </c>
      <c r="D397" s="158" t="s">
        <v>211</v>
      </c>
      <c r="E397" s="159" t="s">
        <v>564</v>
      </c>
      <c r="F397" s="160" t="s">
        <v>565</v>
      </c>
      <c r="G397" s="161" t="s">
        <v>157</v>
      </c>
      <c r="H397" s="162">
        <v>5.9</v>
      </c>
      <c r="I397" s="162">
        <v>0</v>
      </c>
      <c r="J397" s="162">
        <f>ROUND(I397*H397,3)</f>
        <v>0</v>
      </c>
      <c r="K397" s="160" t="s">
        <v>1</v>
      </c>
      <c r="L397" s="163"/>
      <c r="M397" s="164" t="s">
        <v>1</v>
      </c>
      <c r="N397" s="165" t="s">
        <v>35</v>
      </c>
      <c r="O397" s="138">
        <v>0</v>
      </c>
      <c r="P397" s="138">
        <f>O397*H397</f>
        <v>0</v>
      </c>
      <c r="Q397" s="138">
        <v>0</v>
      </c>
      <c r="R397" s="138">
        <f>Q397*H397</f>
        <v>0</v>
      </c>
      <c r="S397" s="138">
        <v>0</v>
      </c>
      <c r="T397" s="139">
        <f>S397*H397</f>
        <v>0</v>
      </c>
      <c r="AR397" s="140" t="s">
        <v>208</v>
      </c>
      <c r="AT397" s="140" t="s">
        <v>211</v>
      </c>
      <c r="AU397" s="140" t="s">
        <v>139</v>
      </c>
      <c r="AY397" s="15" t="s">
        <v>132</v>
      </c>
      <c r="BE397" s="141">
        <f>IF(N397="základná",J397,0)</f>
        <v>0</v>
      </c>
      <c r="BF397" s="141">
        <f>IF(N397="znížená",J397,0)</f>
        <v>0</v>
      </c>
      <c r="BG397" s="141">
        <f>IF(N397="zákl. prenesená",J397,0)</f>
        <v>0</v>
      </c>
      <c r="BH397" s="141">
        <f>IF(N397="zníž. prenesená",J397,0)</f>
        <v>0</v>
      </c>
      <c r="BI397" s="141">
        <f>IF(N397="nulová",J397,0)</f>
        <v>0</v>
      </c>
      <c r="BJ397" s="15" t="s">
        <v>139</v>
      </c>
      <c r="BK397" s="142">
        <f>ROUND(I397*H397,3)</f>
        <v>0</v>
      </c>
      <c r="BL397" s="15" t="s">
        <v>172</v>
      </c>
      <c r="BM397" s="140" t="s">
        <v>580</v>
      </c>
    </row>
    <row r="398" spans="2:65" s="1" customFormat="1" ht="24" customHeight="1">
      <c r="B398" s="130"/>
      <c r="C398" s="158" t="s">
        <v>581</v>
      </c>
      <c r="D398" s="158" t="s">
        <v>211</v>
      </c>
      <c r="E398" s="159" t="s">
        <v>568</v>
      </c>
      <c r="F398" s="160" t="s">
        <v>569</v>
      </c>
      <c r="G398" s="161" t="s">
        <v>157</v>
      </c>
      <c r="H398" s="162">
        <v>5.9</v>
      </c>
      <c r="I398" s="162">
        <v>0</v>
      </c>
      <c r="J398" s="162">
        <f>ROUND(I398*H398,3)</f>
        <v>0</v>
      </c>
      <c r="K398" s="160" t="s">
        <v>1</v>
      </c>
      <c r="L398" s="163"/>
      <c r="M398" s="164" t="s">
        <v>1</v>
      </c>
      <c r="N398" s="165" t="s">
        <v>35</v>
      </c>
      <c r="O398" s="138">
        <v>0</v>
      </c>
      <c r="P398" s="138">
        <f>O398*H398</f>
        <v>0</v>
      </c>
      <c r="Q398" s="138">
        <v>0</v>
      </c>
      <c r="R398" s="138">
        <f>Q398*H398</f>
        <v>0</v>
      </c>
      <c r="S398" s="138">
        <v>0</v>
      </c>
      <c r="T398" s="139">
        <f>S398*H398</f>
        <v>0</v>
      </c>
      <c r="AR398" s="140" t="s">
        <v>208</v>
      </c>
      <c r="AT398" s="140" t="s">
        <v>211</v>
      </c>
      <c r="AU398" s="140" t="s">
        <v>139</v>
      </c>
      <c r="AY398" s="15" t="s">
        <v>132</v>
      </c>
      <c r="BE398" s="141">
        <f>IF(N398="základná",J398,0)</f>
        <v>0</v>
      </c>
      <c r="BF398" s="141">
        <f>IF(N398="znížená",J398,0)</f>
        <v>0</v>
      </c>
      <c r="BG398" s="141">
        <f>IF(N398="zákl. prenesená",J398,0)</f>
        <v>0</v>
      </c>
      <c r="BH398" s="141">
        <f>IF(N398="zníž. prenesená",J398,0)</f>
        <v>0</v>
      </c>
      <c r="BI398" s="141">
        <f>IF(N398="nulová",J398,0)</f>
        <v>0</v>
      </c>
      <c r="BJ398" s="15" t="s">
        <v>139</v>
      </c>
      <c r="BK398" s="142">
        <f>ROUND(I398*H398,3)</f>
        <v>0</v>
      </c>
      <c r="BL398" s="15" t="s">
        <v>172</v>
      </c>
      <c r="BM398" s="140" t="s">
        <v>582</v>
      </c>
    </row>
    <row r="399" spans="2:65" s="1" customFormat="1" ht="16.5" customHeight="1">
      <c r="B399" s="130"/>
      <c r="C399" s="158" t="s">
        <v>383</v>
      </c>
      <c r="D399" s="158" t="s">
        <v>211</v>
      </c>
      <c r="E399" s="159" t="s">
        <v>583</v>
      </c>
      <c r="F399" s="160" t="s">
        <v>584</v>
      </c>
      <c r="G399" s="161" t="s">
        <v>176</v>
      </c>
      <c r="H399" s="162">
        <v>1.845</v>
      </c>
      <c r="I399" s="162">
        <v>0</v>
      </c>
      <c r="J399" s="162">
        <f>ROUND(I399*H399,3)</f>
        <v>0</v>
      </c>
      <c r="K399" s="160" t="s">
        <v>1</v>
      </c>
      <c r="L399" s="163"/>
      <c r="M399" s="164" t="s">
        <v>1</v>
      </c>
      <c r="N399" s="165" t="s">
        <v>35</v>
      </c>
      <c r="O399" s="138">
        <v>0</v>
      </c>
      <c r="P399" s="138">
        <f>O399*H399</f>
        <v>0</v>
      </c>
      <c r="Q399" s="138">
        <v>0</v>
      </c>
      <c r="R399" s="138">
        <f>Q399*H399</f>
        <v>0</v>
      </c>
      <c r="S399" s="138">
        <v>0</v>
      </c>
      <c r="T399" s="139">
        <f>S399*H399</f>
        <v>0</v>
      </c>
      <c r="AR399" s="140" t="s">
        <v>208</v>
      </c>
      <c r="AT399" s="140" t="s">
        <v>211</v>
      </c>
      <c r="AU399" s="140" t="s">
        <v>139</v>
      </c>
      <c r="AY399" s="15" t="s">
        <v>132</v>
      </c>
      <c r="BE399" s="141">
        <f>IF(N399="základná",J399,0)</f>
        <v>0</v>
      </c>
      <c r="BF399" s="141">
        <f>IF(N399="znížená",J399,0)</f>
        <v>0</v>
      </c>
      <c r="BG399" s="141">
        <f>IF(N399="zákl. prenesená",J399,0)</f>
        <v>0</v>
      </c>
      <c r="BH399" s="141">
        <f>IF(N399="zníž. prenesená",J399,0)</f>
        <v>0</v>
      </c>
      <c r="BI399" s="141">
        <f>IF(N399="nulová",J399,0)</f>
        <v>0</v>
      </c>
      <c r="BJ399" s="15" t="s">
        <v>139</v>
      </c>
      <c r="BK399" s="142">
        <f>ROUND(I399*H399,3)</f>
        <v>0</v>
      </c>
      <c r="BL399" s="15" t="s">
        <v>172</v>
      </c>
      <c r="BM399" s="140" t="s">
        <v>585</v>
      </c>
    </row>
    <row r="400" spans="2:65" s="12" customFormat="1">
      <c r="B400" s="143"/>
      <c r="D400" s="144" t="s">
        <v>140</v>
      </c>
      <c r="E400" s="145" t="s">
        <v>1</v>
      </c>
      <c r="F400" s="146" t="s">
        <v>586</v>
      </c>
      <c r="H400" s="147">
        <v>1.845</v>
      </c>
      <c r="L400" s="143"/>
      <c r="M400" s="148"/>
      <c r="N400" s="149"/>
      <c r="O400" s="149"/>
      <c r="P400" s="149"/>
      <c r="Q400" s="149"/>
      <c r="R400" s="149"/>
      <c r="S400" s="149"/>
      <c r="T400" s="150"/>
      <c r="AT400" s="145" t="s">
        <v>140</v>
      </c>
      <c r="AU400" s="145" t="s">
        <v>139</v>
      </c>
      <c r="AV400" s="12" t="s">
        <v>139</v>
      </c>
      <c r="AW400" s="12" t="s">
        <v>24</v>
      </c>
      <c r="AX400" s="12" t="s">
        <v>69</v>
      </c>
      <c r="AY400" s="145" t="s">
        <v>132</v>
      </c>
    </row>
    <row r="401" spans="2:65" s="13" customFormat="1">
      <c r="B401" s="151"/>
      <c r="D401" s="144" t="s">
        <v>140</v>
      </c>
      <c r="E401" s="152" t="s">
        <v>1</v>
      </c>
      <c r="F401" s="153" t="s">
        <v>142</v>
      </c>
      <c r="H401" s="154">
        <v>1.845</v>
      </c>
      <c r="L401" s="151"/>
      <c r="M401" s="155"/>
      <c r="N401" s="156"/>
      <c r="O401" s="156"/>
      <c r="P401" s="156"/>
      <c r="Q401" s="156"/>
      <c r="R401" s="156"/>
      <c r="S401" s="156"/>
      <c r="T401" s="157"/>
      <c r="AT401" s="152" t="s">
        <v>140</v>
      </c>
      <c r="AU401" s="152" t="s">
        <v>139</v>
      </c>
      <c r="AV401" s="13" t="s">
        <v>138</v>
      </c>
      <c r="AW401" s="13" t="s">
        <v>24</v>
      </c>
      <c r="AX401" s="13" t="s">
        <v>77</v>
      </c>
      <c r="AY401" s="152" t="s">
        <v>132</v>
      </c>
    </row>
    <row r="402" spans="2:65" s="1" customFormat="1" ht="24" customHeight="1">
      <c r="B402" s="130"/>
      <c r="C402" s="131" t="s">
        <v>587</v>
      </c>
      <c r="D402" s="131" t="s">
        <v>134</v>
      </c>
      <c r="E402" s="132" t="s">
        <v>588</v>
      </c>
      <c r="F402" s="133" t="s">
        <v>589</v>
      </c>
      <c r="G402" s="134" t="s">
        <v>171</v>
      </c>
      <c r="H402" s="135">
        <v>5</v>
      </c>
      <c r="I402" s="135">
        <v>0</v>
      </c>
      <c r="J402" s="135">
        <f>ROUND(I402*H402,3)</f>
        <v>0</v>
      </c>
      <c r="K402" s="133" t="s">
        <v>1</v>
      </c>
      <c r="L402" s="27"/>
      <c r="M402" s="136" t="s">
        <v>1</v>
      </c>
      <c r="N402" s="137" t="s">
        <v>35</v>
      </c>
      <c r="O402" s="138">
        <v>0</v>
      </c>
      <c r="P402" s="138">
        <f>O402*H402</f>
        <v>0</v>
      </c>
      <c r="Q402" s="138">
        <v>0</v>
      </c>
      <c r="R402" s="138">
        <f>Q402*H402</f>
        <v>0</v>
      </c>
      <c r="S402" s="138">
        <v>0</v>
      </c>
      <c r="T402" s="139">
        <f>S402*H402</f>
        <v>0</v>
      </c>
      <c r="AR402" s="140" t="s">
        <v>172</v>
      </c>
      <c r="AT402" s="140" t="s">
        <v>134</v>
      </c>
      <c r="AU402" s="140" t="s">
        <v>139</v>
      </c>
      <c r="AY402" s="15" t="s">
        <v>132</v>
      </c>
      <c r="BE402" s="141">
        <f>IF(N402="základná",J402,0)</f>
        <v>0</v>
      </c>
      <c r="BF402" s="141">
        <f>IF(N402="znížená",J402,0)</f>
        <v>0</v>
      </c>
      <c r="BG402" s="141">
        <f>IF(N402="zákl. prenesená",J402,0)</f>
        <v>0</v>
      </c>
      <c r="BH402" s="141">
        <f>IF(N402="zníž. prenesená",J402,0)</f>
        <v>0</v>
      </c>
      <c r="BI402" s="141">
        <f>IF(N402="nulová",J402,0)</f>
        <v>0</v>
      </c>
      <c r="BJ402" s="15" t="s">
        <v>139</v>
      </c>
      <c r="BK402" s="142">
        <f>ROUND(I402*H402,3)</f>
        <v>0</v>
      </c>
      <c r="BL402" s="15" t="s">
        <v>172</v>
      </c>
      <c r="BM402" s="140" t="s">
        <v>590</v>
      </c>
    </row>
    <row r="403" spans="2:65" s="12" customFormat="1">
      <c r="B403" s="143"/>
      <c r="D403" s="144" t="s">
        <v>140</v>
      </c>
      <c r="E403" s="145" t="s">
        <v>1</v>
      </c>
      <c r="F403" s="146" t="s">
        <v>591</v>
      </c>
      <c r="H403" s="147">
        <v>3</v>
      </c>
      <c r="L403" s="143"/>
      <c r="M403" s="148"/>
      <c r="N403" s="149"/>
      <c r="O403" s="149"/>
      <c r="P403" s="149"/>
      <c r="Q403" s="149"/>
      <c r="R403" s="149"/>
      <c r="S403" s="149"/>
      <c r="T403" s="150"/>
      <c r="AT403" s="145" t="s">
        <v>140</v>
      </c>
      <c r="AU403" s="145" t="s">
        <v>139</v>
      </c>
      <c r="AV403" s="12" t="s">
        <v>139</v>
      </c>
      <c r="AW403" s="12" t="s">
        <v>24</v>
      </c>
      <c r="AX403" s="12" t="s">
        <v>69</v>
      </c>
      <c r="AY403" s="145" t="s">
        <v>132</v>
      </c>
    </row>
    <row r="404" spans="2:65" s="12" customFormat="1">
      <c r="B404" s="143"/>
      <c r="D404" s="144" t="s">
        <v>140</v>
      </c>
      <c r="E404" s="145" t="s">
        <v>1</v>
      </c>
      <c r="F404" s="146" t="s">
        <v>592</v>
      </c>
      <c r="H404" s="147">
        <v>2</v>
      </c>
      <c r="L404" s="143"/>
      <c r="M404" s="148"/>
      <c r="N404" s="149"/>
      <c r="O404" s="149"/>
      <c r="P404" s="149"/>
      <c r="Q404" s="149"/>
      <c r="R404" s="149"/>
      <c r="S404" s="149"/>
      <c r="T404" s="150"/>
      <c r="AT404" s="145" t="s">
        <v>140</v>
      </c>
      <c r="AU404" s="145" t="s">
        <v>139</v>
      </c>
      <c r="AV404" s="12" t="s">
        <v>139</v>
      </c>
      <c r="AW404" s="12" t="s">
        <v>24</v>
      </c>
      <c r="AX404" s="12" t="s">
        <v>69</v>
      </c>
      <c r="AY404" s="145" t="s">
        <v>132</v>
      </c>
    </row>
    <row r="405" spans="2:65" s="13" customFormat="1">
      <c r="B405" s="151"/>
      <c r="D405" s="144" t="s">
        <v>140</v>
      </c>
      <c r="E405" s="152" t="s">
        <v>1</v>
      </c>
      <c r="F405" s="153" t="s">
        <v>142</v>
      </c>
      <c r="H405" s="154">
        <v>5</v>
      </c>
      <c r="L405" s="151"/>
      <c r="M405" s="155"/>
      <c r="N405" s="156"/>
      <c r="O405" s="156"/>
      <c r="P405" s="156"/>
      <c r="Q405" s="156"/>
      <c r="R405" s="156"/>
      <c r="S405" s="156"/>
      <c r="T405" s="157"/>
      <c r="AT405" s="152" t="s">
        <v>140</v>
      </c>
      <c r="AU405" s="152" t="s">
        <v>139</v>
      </c>
      <c r="AV405" s="13" t="s">
        <v>138</v>
      </c>
      <c r="AW405" s="13" t="s">
        <v>24</v>
      </c>
      <c r="AX405" s="13" t="s">
        <v>77</v>
      </c>
      <c r="AY405" s="152" t="s">
        <v>132</v>
      </c>
    </row>
    <row r="406" spans="2:65" s="1" customFormat="1" ht="24" customHeight="1">
      <c r="B406" s="130"/>
      <c r="C406" s="158" t="s">
        <v>388</v>
      </c>
      <c r="D406" s="158" t="s">
        <v>211</v>
      </c>
      <c r="E406" s="159" t="s">
        <v>593</v>
      </c>
      <c r="F406" s="160" t="s">
        <v>594</v>
      </c>
      <c r="G406" s="161" t="s">
        <v>171</v>
      </c>
      <c r="H406" s="162">
        <v>5</v>
      </c>
      <c r="I406" s="162">
        <v>0</v>
      </c>
      <c r="J406" s="162">
        <f>ROUND(I406*H406,3)</f>
        <v>0</v>
      </c>
      <c r="K406" s="160" t="s">
        <v>1</v>
      </c>
      <c r="L406" s="163"/>
      <c r="M406" s="164" t="s">
        <v>1</v>
      </c>
      <c r="N406" s="165" t="s">
        <v>35</v>
      </c>
      <c r="O406" s="138">
        <v>0</v>
      </c>
      <c r="P406" s="138">
        <f>O406*H406</f>
        <v>0</v>
      </c>
      <c r="Q406" s="138">
        <v>0</v>
      </c>
      <c r="R406" s="138">
        <f>Q406*H406</f>
        <v>0</v>
      </c>
      <c r="S406" s="138">
        <v>0</v>
      </c>
      <c r="T406" s="139">
        <f>S406*H406</f>
        <v>0</v>
      </c>
      <c r="AR406" s="140" t="s">
        <v>208</v>
      </c>
      <c r="AT406" s="140" t="s">
        <v>211</v>
      </c>
      <c r="AU406" s="140" t="s">
        <v>139</v>
      </c>
      <c r="AY406" s="15" t="s">
        <v>132</v>
      </c>
      <c r="BE406" s="141">
        <f>IF(N406="základná",J406,0)</f>
        <v>0</v>
      </c>
      <c r="BF406" s="141">
        <f>IF(N406="znížená",J406,0)</f>
        <v>0</v>
      </c>
      <c r="BG406" s="141">
        <f>IF(N406="zákl. prenesená",J406,0)</f>
        <v>0</v>
      </c>
      <c r="BH406" s="141">
        <f>IF(N406="zníž. prenesená",J406,0)</f>
        <v>0</v>
      </c>
      <c r="BI406" s="141">
        <f>IF(N406="nulová",J406,0)</f>
        <v>0</v>
      </c>
      <c r="BJ406" s="15" t="s">
        <v>139</v>
      </c>
      <c r="BK406" s="142">
        <f>ROUND(I406*H406,3)</f>
        <v>0</v>
      </c>
      <c r="BL406" s="15" t="s">
        <v>172</v>
      </c>
      <c r="BM406" s="140" t="s">
        <v>595</v>
      </c>
    </row>
    <row r="407" spans="2:65" s="1" customFormat="1" ht="16.5" customHeight="1">
      <c r="B407" s="130"/>
      <c r="C407" s="158" t="s">
        <v>596</v>
      </c>
      <c r="D407" s="158" t="s">
        <v>211</v>
      </c>
      <c r="E407" s="159" t="s">
        <v>597</v>
      </c>
      <c r="F407" s="160" t="s">
        <v>598</v>
      </c>
      <c r="G407" s="161" t="s">
        <v>171</v>
      </c>
      <c r="H407" s="162">
        <v>2</v>
      </c>
      <c r="I407" s="162">
        <v>0</v>
      </c>
      <c r="J407" s="162">
        <f>ROUND(I407*H407,3)</f>
        <v>0</v>
      </c>
      <c r="K407" s="160" t="s">
        <v>1</v>
      </c>
      <c r="L407" s="163"/>
      <c r="M407" s="164" t="s">
        <v>1</v>
      </c>
      <c r="N407" s="165" t="s">
        <v>35</v>
      </c>
      <c r="O407" s="138">
        <v>0</v>
      </c>
      <c r="P407" s="138">
        <f>O407*H407</f>
        <v>0</v>
      </c>
      <c r="Q407" s="138">
        <v>0</v>
      </c>
      <c r="R407" s="138">
        <f>Q407*H407</f>
        <v>0</v>
      </c>
      <c r="S407" s="138">
        <v>0</v>
      </c>
      <c r="T407" s="139">
        <f>S407*H407</f>
        <v>0</v>
      </c>
      <c r="AR407" s="140" t="s">
        <v>208</v>
      </c>
      <c r="AT407" s="140" t="s">
        <v>211</v>
      </c>
      <c r="AU407" s="140" t="s">
        <v>139</v>
      </c>
      <c r="AY407" s="15" t="s">
        <v>132</v>
      </c>
      <c r="BE407" s="141">
        <f>IF(N407="základná",J407,0)</f>
        <v>0</v>
      </c>
      <c r="BF407" s="141">
        <f>IF(N407="znížená",J407,0)</f>
        <v>0</v>
      </c>
      <c r="BG407" s="141">
        <f>IF(N407="zákl. prenesená",J407,0)</f>
        <v>0</v>
      </c>
      <c r="BH407" s="141">
        <f>IF(N407="zníž. prenesená",J407,0)</f>
        <v>0</v>
      </c>
      <c r="BI407" s="141">
        <f>IF(N407="nulová",J407,0)</f>
        <v>0</v>
      </c>
      <c r="BJ407" s="15" t="s">
        <v>139</v>
      </c>
      <c r="BK407" s="142">
        <f>ROUND(I407*H407,3)</f>
        <v>0</v>
      </c>
      <c r="BL407" s="15" t="s">
        <v>172</v>
      </c>
      <c r="BM407" s="140" t="s">
        <v>599</v>
      </c>
    </row>
    <row r="408" spans="2:65" s="1" customFormat="1" ht="16.5" customHeight="1">
      <c r="B408" s="130"/>
      <c r="C408" s="158" t="s">
        <v>396</v>
      </c>
      <c r="D408" s="158" t="s">
        <v>211</v>
      </c>
      <c r="E408" s="159" t="s">
        <v>600</v>
      </c>
      <c r="F408" s="160" t="s">
        <v>601</v>
      </c>
      <c r="G408" s="161" t="s">
        <v>171</v>
      </c>
      <c r="H408" s="162">
        <v>3</v>
      </c>
      <c r="I408" s="162">
        <v>0</v>
      </c>
      <c r="J408" s="162">
        <f>ROUND(I408*H408,3)</f>
        <v>0</v>
      </c>
      <c r="K408" s="160" t="s">
        <v>1</v>
      </c>
      <c r="L408" s="163"/>
      <c r="M408" s="164" t="s">
        <v>1</v>
      </c>
      <c r="N408" s="165" t="s">
        <v>35</v>
      </c>
      <c r="O408" s="138">
        <v>0</v>
      </c>
      <c r="P408" s="138">
        <f>O408*H408</f>
        <v>0</v>
      </c>
      <c r="Q408" s="138">
        <v>0</v>
      </c>
      <c r="R408" s="138">
        <f>Q408*H408</f>
        <v>0</v>
      </c>
      <c r="S408" s="138">
        <v>0</v>
      </c>
      <c r="T408" s="139">
        <f>S408*H408</f>
        <v>0</v>
      </c>
      <c r="AR408" s="140" t="s">
        <v>208</v>
      </c>
      <c r="AT408" s="140" t="s">
        <v>211</v>
      </c>
      <c r="AU408" s="140" t="s">
        <v>139</v>
      </c>
      <c r="AY408" s="15" t="s">
        <v>132</v>
      </c>
      <c r="BE408" s="141">
        <f>IF(N408="základná",J408,0)</f>
        <v>0</v>
      </c>
      <c r="BF408" s="141">
        <f>IF(N408="znížená",J408,0)</f>
        <v>0</v>
      </c>
      <c r="BG408" s="141">
        <f>IF(N408="zákl. prenesená",J408,0)</f>
        <v>0</v>
      </c>
      <c r="BH408" s="141">
        <f>IF(N408="zníž. prenesená",J408,0)</f>
        <v>0</v>
      </c>
      <c r="BI408" s="141">
        <f>IF(N408="nulová",J408,0)</f>
        <v>0</v>
      </c>
      <c r="BJ408" s="15" t="s">
        <v>139</v>
      </c>
      <c r="BK408" s="142">
        <f>ROUND(I408*H408,3)</f>
        <v>0</v>
      </c>
      <c r="BL408" s="15" t="s">
        <v>172</v>
      </c>
      <c r="BM408" s="140" t="s">
        <v>602</v>
      </c>
    </row>
    <row r="409" spans="2:65" s="1" customFormat="1" ht="24" customHeight="1">
      <c r="B409" s="130"/>
      <c r="C409" s="131" t="s">
        <v>603</v>
      </c>
      <c r="D409" s="131" t="s">
        <v>134</v>
      </c>
      <c r="E409" s="132" t="s">
        <v>604</v>
      </c>
      <c r="F409" s="133" t="s">
        <v>605</v>
      </c>
      <c r="G409" s="134" t="s">
        <v>404</v>
      </c>
      <c r="H409" s="135">
        <v>30.61</v>
      </c>
      <c r="I409" s="135">
        <v>0</v>
      </c>
      <c r="J409" s="135">
        <f>ROUND(I409*H409,3)</f>
        <v>0</v>
      </c>
      <c r="K409" s="133" t="s">
        <v>1</v>
      </c>
      <c r="L409" s="27"/>
      <c r="M409" s="136" t="s">
        <v>1</v>
      </c>
      <c r="N409" s="137" t="s">
        <v>35</v>
      </c>
      <c r="O409" s="138">
        <v>0</v>
      </c>
      <c r="P409" s="138">
        <f>O409*H409</f>
        <v>0</v>
      </c>
      <c r="Q409" s="138">
        <v>0</v>
      </c>
      <c r="R409" s="138">
        <f>Q409*H409</f>
        <v>0</v>
      </c>
      <c r="S409" s="138">
        <v>0</v>
      </c>
      <c r="T409" s="139">
        <f>S409*H409</f>
        <v>0</v>
      </c>
      <c r="AR409" s="140" t="s">
        <v>172</v>
      </c>
      <c r="AT409" s="140" t="s">
        <v>134</v>
      </c>
      <c r="AU409" s="140" t="s">
        <v>139</v>
      </c>
      <c r="AY409" s="15" t="s">
        <v>132</v>
      </c>
      <c r="BE409" s="141">
        <f>IF(N409="základná",J409,0)</f>
        <v>0</v>
      </c>
      <c r="BF409" s="141">
        <f>IF(N409="znížená",J409,0)</f>
        <v>0</v>
      </c>
      <c r="BG409" s="141">
        <f>IF(N409="zákl. prenesená",J409,0)</f>
        <v>0</v>
      </c>
      <c r="BH409" s="141">
        <f>IF(N409="zníž. prenesená",J409,0)</f>
        <v>0</v>
      </c>
      <c r="BI409" s="141">
        <f>IF(N409="nulová",J409,0)</f>
        <v>0</v>
      </c>
      <c r="BJ409" s="15" t="s">
        <v>139</v>
      </c>
      <c r="BK409" s="142">
        <f>ROUND(I409*H409,3)</f>
        <v>0</v>
      </c>
      <c r="BL409" s="15" t="s">
        <v>172</v>
      </c>
      <c r="BM409" s="140" t="s">
        <v>606</v>
      </c>
    </row>
    <row r="410" spans="2:65" s="11" customFormat="1" ht="22.9" customHeight="1">
      <c r="B410" s="118"/>
      <c r="D410" s="119" t="s">
        <v>68</v>
      </c>
      <c r="E410" s="128" t="s">
        <v>607</v>
      </c>
      <c r="F410" s="128" t="s">
        <v>608</v>
      </c>
      <c r="J410" s="129">
        <f>BK410</f>
        <v>0</v>
      </c>
      <c r="L410" s="118"/>
      <c r="M410" s="122"/>
      <c r="N410" s="123"/>
      <c r="O410" s="123"/>
      <c r="P410" s="124">
        <f>SUM(P411:P415)</f>
        <v>0</v>
      </c>
      <c r="Q410" s="123"/>
      <c r="R410" s="124">
        <f>SUM(R411:R415)</f>
        <v>0</v>
      </c>
      <c r="S410" s="123"/>
      <c r="T410" s="125">
        <f>SUM(T411:T415)</f>
        <v>0</v>
      </c>
      <c r="AR410" s="119" t="s">
        <v>139</v>
      </c>
      <c r="AT410" s="126" t="s">
        <v>68</v>
      </c>
      <c r="AU410" s="126" t="s">
        <v>77</v>
      </c>
      <c r="AY410" s="119" t="s">
        <v>132</v>
      </c>
      <c r="BK410" s="127">
        <f>SUM(BK411:BK415)</f>
        <v>0</v>
      </c>
    </row>
    <row r="411" spans="2:65" s="1" customFormat="1" ht="16.5" customHeight="1">
      <c r="B411" s="130"/>
      <c r="C411" s="131" t="s">
        <v>609</v>
      </c>
      <c r="D411" s="131" t="s">
        <v>134</v>
      </c>
      <c r="E411" s="132" t="s">
        <v>610</v>
      </c>
      <c r="F411" s="133" t="s">
        <v>611</v>
      </c>
      <c r="G411" s="134" t="s">
        <v>176</v>
      </c>
      <c r="H411" s="135">
        <v>70.8</v>
      </c>
      <c r="I411" s="135">
        <v>0</v>
      </c>
      <c r="J411" s="135">
        <f>ROUND(I411*H411,3)</f>
        <v>0</v>
      </c>
      <c r="K411" s="133" t="s">
        <v>1</v>
      </c>
      <c r="L411" s="27"/>
      <c r="M411" s="136" t="s">
        <v>1</v>
      </c>
      <c r="N411" s="137" t="s">
        <v>35</v>
      </c>
      <c r="O411" s="138">
        <v>0</v>
      </c>
      <c r="P411" s="138">
        <f>O411*H411</f>
        <v>0</v>
      </c>
      <c r="Q411" s="138">
        <v>0</v>
      </c>
      <c r="R411" s="138">
        <f>Q411*H411</f>
        <v>0</v>
      </c>
      <c r="S411" s="138">
        <v>0</v>
      </c>
      <c r="T411" s="139">
        <f>S411*H411</f>
        <v>0</v>
      </c>
      <c r="AR411" s="140" t="s">
        <v>172</v>
      </c>
      <c r="AT411" s="140" t="s">
        <v>134</v>
      </c>
      <c r="AU411" s="140" t="s">
        <v>139</v>
      </c>
      <c r="AY411" s="15" t="s">
        <v>132</v>
      </c>
      <c r="BE411" s="141">
        <f>IF(N411="základná",J411,0)</f>
        <v>0</v>
      </c>
      <c r="BF411" s="141">
        <f>IF(N411="znížená",J411,0)</f>
        <v>0</v>
      </c>
      <c r="BG411" s="141">
        <f>IF(N411="zákl. prenesená",J411,0)</f>
        <v>0</v>
      </c>
      <c r="BH411" s="141">
        <f>IF(N411="zníž. prenesená",J411,0)</f>
        <v>0</v>
      </c>
      <c r="BI411" s="141">
        <f>IF(N411="nulová",J411,0)</f>
        <v>0</v>
      </c>
      <c r="BJ411" s="15" t="s">
        <v>139</v>
      </c>
      <c r="BK411" s="142">
        <f>ROUND(I411*H411,3)</f>
        <v>0</v>
      </c>
      <c r="BL411" s="15" t="s">
        <v>172</v>
      </c>
      <c r="BM411" s="140" t="s">
        <v>612</v>
      </c>
    </row>
    <row r="412" spans="2:65" s="12" customFormat="1">
      <c r="B412" s="143"/>
      <c r="D412" s="144" t="s">
        <v>140</v>
      </c>
      <c r="E412" s="145" t="s">
        <v>1</v>
      </c>
      <c r="F412" s="146" t="s">
        <v>327</v>
      </c>
      <c r="H412" s="147">
        <v>70.8</v>
      </c>
      <c r="L412" s="143"/>
      <c r="M412" s="148"/>
      <c r="N412" s="149"/>
      <c r="O412" s="149"/>
      <c r="P412" s="149"/>
      <c r="Q412" s="149"/>
      <c r="R412" s="149"/>
      <c r="S412" s="149"/>
      <c r="T412" s="150"/>
      <c r="AT412" s="145" t="s">
        <v>140</v>
      </c>
      <c r="AU412" s="145" t="s">
        <v>139</v>
      </c>
      <c r="AV412" s="12" t="s">
        <v>139</v>
      </c>
      <c r="AW412" s="12" t="s">
        <v>24</v>
      </c>
      <c r="AX412" s="12" t="s">
        <v>69</v>
      </c>
      <c r="AY412" s="145" t="s">
        <v>132</v>
      </c>
    </row>
    <row r="413" spans="2:65" s="13" customFormat="1">
      <c r="B413" s="151"/>
      <c r="D413" s="144" t="s">
        <v>140</v>
      </c>
      <c r="E413" s="152" t="s">
        <v>1</v>
      </c>
      <c r="F413" s="153" t="s">
        <v>142</v>
      </c>
      <c r="H413" s="154">
        <v>70.8</v>
      </c>
      <c r="L413" s="151"/>
      <c r="M413" s="155"/>
      <c r="N413" s="156"/>
      <c r="O413" s="156"/>
      <c r="P413" s="156"/>
      <c r="Q413" s="156"/>
      <c r="R413" s="156"/>
      <c r="S413" s="156"/>
      <c r="T413" s="157"/>
      <c r="AT413" s="152" t="s">
        <v>140</v>
      </c>
      <c r="AU413" s="152" t="s">
        <v>139</v>
      </c>
      <c r="AV413" s="13" t="s">
        <v>138</v>
      </c>
      <c r="AW413" s="13" t="s">
        <v>24</v>
      </c>
      <c r="AX413" s="13" t="s">
        <v>77</v>
      </c>
      <c r="AY413" s="152" t="s">
        <v>132</v>
      </c>
    </row>
    <row r="414" spans="2:65" s="1" customFormat="1" ht="16.5" customHeight="1">
      <c r="B414" s="130"/>
      <c r="C414" s="158" t="s">
        <v>410</v>
      </c>
      <c r="D414" s="158" t="s">
        <v>211</v>
      </c>
      <c r="E414" s="159" t="s">
        <v>613</v>
      </c>
      <c r="F414" s="160" t="s">
        <v>614</v>
      </c>
      <c r="G414" s="161" t="s">
        <v>176</v>
      </c>
      <c r="H414" s="162">
        <v>72.215999999999994</v>
      </c>
      <c r="I414" s="162">
        <v>0</v>
      </c>
      <c r="J414" s="162">
        <f>ROUND(I414*H414,3)</f>
        <v>0</v>
      </c>
      <c r="K414" s="160" t="s">
        <v>1</v>
      </c>
      <c r="L414" s="163"/>
      <c r="M414" s="164" t="s">
        <v>1</v>
      </c>
      <c r="N414" s="165" t="s">
        <v>35</v>
      </c>
      <c r="O414" s="138">
        <v>0</v>
      </c>
      <c r="P414" s="138">
        <f>O414*H414</f>
        <v>0</v>
      </c>
      <c r="Q414" s="138">
        <v>0</v>
      </c>
      <c r="R414" s="138">
        <f>Q414*H414</f>
        <v>0</v>
      </c>
      <c r="S414" s="138">
        <v>0</v>
      </c>
      <c r="T414" s="139">
        <f>S414*H414</f>
        <v>0</v>
      </c>
      <c r="AR414" s="140" t="s">
        <v>208</v>
      </c>
      <c r="AT414" s="140" t="s">
        <v>211</v>
      </c>
      <c r="AU414" s="140" t="s">
        <v>139</v>
      </c>
      <c r="AY414" s="15" t="s">
        <v>132</v>
      </c>
      <c r="BE414" s="141">
        <f>IF(N414="základná",J414,0)</f>
        <v>0</v>
      </c>
      <c r="BF414" s="141">
        <f>IF(N414="znížená",J414,0)</f>
        <v>0</v>
      </c>
      <c r="BG414" s="141">
        <f>IF(N414="zákl. prenesená",J414,0)</f>
        <v>0</v>
      </c>
      <c r="BH414" s="141">
        <f>IF(N414="zníž. prenesená",J414,0)</f>
        <v>0</v>
      </c>
      <c r="BI414" s="141">
        <f>IF(N414="nulová",J414,0)</f>
        <v>0</v>
      </c>
      <c r="BJ414" s="15" t="s">
        <v>139</v>
      </c>
      <c r="BK414" s="142">
        <f>ROUND(I414*H414,3)</f>
        <v>0</v>
      </c>
      <c r="BL414" s="15" t="s">
        <v>172</v>
      </c>
      <c r="BM414" s="140" t="s">
        <v>615</v>
      </c>
    </row>
    <row r="415" spans="2:65" s="1" customFormat="1" ht="24" customHeight="1">
      <c r="B415" s="130"/>
      <c r="C415" s="131" t="s">
        <v>616</v>
      </c>
      <c r="D415" s="131" t="s">
        <v>134</v>
      </c>
      <c r="E415" s="132" t="s">
        <v>617</v>
      </c>
      <c r="F415" s="133" t="s">
        <v>618</v>
      </c>
      <c r="G415" s="134" t="s">
        <v>404</v>
      </c>
      <c r="H415" s="135">
        <v>14.122</v>
      </c>
      <c r="I415" s="135">
        <v>0</v>
      </c>
      <c r="J415" s="135">
        <f>ROUND(I415*H415,3)</f>
        <v>0</v>
      </c>
      <c r="K415" s="133" t="s">
        <v>1</v>
      </c>
      <c r="L415" s="27"/>
      <c r="M415" s="136" t="s">
        <v>1</v>
      </c>
      <c r="N415" s="137" t="s">
        <v>35</v>
      </c>
      <c r="O415" s="138">
        <v>0</v>
      </c>
      <c r="P415" s="138">
        <f>O415*H415</f>
        <v>0</v>
      </c>
      <c r="Q415" s="138">
        <v>0</v>
      </c>
      <c r="R415" s="138">
        <f>Q415*H415</f>
        <v>0</v>
      </c>
      <c r="S415" s="138">
        <v>0</v>
      </c>
      <c r="T415" s="139">
        <f>S415*H415</f>
        <v>0</v>
      </c>
      <c r="AR415" s="140" t="s">
        <v>172</v>
      </c>
      <c r="AT415" s="140" t="s">
        <v>134</v>
      </c>
      <c r="AU415" s="140" t="s">
        <v>139</v>
      </c>
      <c r="AY415" s="15" t="s">
        <v>132</v>
      </c>
      <c r="BE415" s="141">
        <f>IF(N415="základná",J415,0)</f>
        <v>0</v>
      </c>
      <c r="BF415" s="141">
        <f>IF(N415="znížená",J415,0)</f>
        <v>0</v>
      </c>
      <c r="BG415" s="141">
        <f>IF(N415="zákl. prenesená",J415,0)</f>
        <v>0</v>
      </c>
      <c r="BH415" s="141">
        <f>IF(N415="zníž. prenesená",J415,0)</f>
        <v>0</v>
      </c>
      <c r="BI415" s="141">
        <f>IF(N415="nulová",J415,0)</f>
        <v>0</v>
      </c>
      <c r="BJ415" s="15" t="s">
        <v>139</v>
      </c>
      <c r="BK415" s="142">
        <f>ROUND(I415*H415,3)</f>
        <v>0</v>
      </c>
      <c r="BL415" s="15" t="s">
        <v>172</v>
      </c>
      <c r="BM415" s="140" t="s">
        <v>619</v>
      </c>
    </row>
    <row r="416" spans="2:65" s="11" customFormat="1" ht="22.9" customHeight="1">
      <c r="B416" s="118"/>
      <c r="D416" s="119" t="s">
        <v>68</v>
      </c>
      <c r="E416" s="128" t="s">
        <v>620</v>
      </c>
      <c r="F416" s="128" t="s">
        <v>621</v>
      </c>
      <c r="J416" s="129">
        <f>BK416</f>
        <v>0</v>
      </c>
      <c r="L416" s="118"/>
      <c r="M416" s="122"/>
      <c r="N416" s="123"/>
      <c r="O416" s="123"/>
      <c r="P416" s="124">
        <f>SUM(P417:P422)</f>
        <v>0</v>
      </c>
      <c r="Q416" s="123"/>
      <c r="R416" s="124">
        <f>SUM(R417:R422)</f>
        <v>0</v>
      </c>
      <c r="S416" s="123"/>
      <c r="T416" s="125">
        <f>SUM(T417:T422)</f>
        <v>0</v>
      </c>
      <c r="AR416" s="119" t="s">
        <v>139</v>
      </c>
      <c r="AT416" s="126" t="s">
        <v>68</v>
      </c>
      <c r="AU416" s="126" t="s">
        <v>77</v>
      </c>
      <c r="AY416" s="119" t="s">
        <v>132</v>
      </c>
      <c r="BK416" s="127">
        <f>SUM(BK417:BK422)</f>
        <v>0</v>
      </c>
    </row>
    <row r="417" spans="2:65" s="1" customFormat="1" ht="24" customHeight="1">
      <c r="B417" s="130"/>
      <c r="C417" s="131" t="s">
        <v>415</v>
      </c>
      <c r="D417" s="131" t="s">
        <v>134</v>
      </c>
      <c r="E417" s="132" t="s">
        <v>622</v>
      </c>
      <c r="F417" s="133" t="s">
        <v>623</v>
      </c>
      <c r="G417" s="134" t="s">
        <v>176</v>
      </c>
      <c r="H417" s="135">
        <v>16.350000000000001</v>
      </c>
      <c r="I417" s="135">
        <v>0</v>
      </c>
      <c r="J417" s="135">
        <f>ROUND(I417*H417,3)</f>
        <v>0</v>
      </c>
      <c r="K417" s="133" t="s">
        <v>1</v>
      </c>
      <c r="L417" s="27"/>
      <c r="M417" s="136" t="s">
        <v>1</v>
      </c>
      <c r="N417" s="137" t="s">
        <v>35</v>
      </c>
      <c r="O417" s="138">
        <v>0</v>
      </c>
      <c r="P417" s="138">
        <f>O417*H417</f>
        <v>0</v>
      </c>
      <c r="Q417" s="138">
        <v>0</v>
      </c>
      <c r="R417" s="138">
        <f>Q417*H417</f>
        <v>0</v>
      </c>
      <c r="S417" s="138">
        <v>0</v>
      </c>
      <c r="T417" s="139">
        <f>S417*H417</f>
        <v>0</v>
      </c>
      <c r="AR417" s="140" t="s">
        <v>172</v>
      </c>
      <c r="AT417" s="140" t="s">
        <v>134</v>
      </c>
      <c r="AU417" s="140" t="s">
        <v>139</v>
      </c>
      <c r="AY417" s="15" t="s">
        <v>132</v>
      </c>
      <c r="BE417" s="141">
        <f>IF(N417="základná",J417,0)</f>
        <v>0</v>
      </c>
      <c r="BF417" s="141">
        <f>IF(N417="znížená",J417,0)</f>
        <v>0</v>
      </c>
      <c r="BG417" s="141">
        <f>IF(N417="zákl. prenesená",J417,0)</f>
        <v>0</v>
      </c>
      <c r="BH417" s="141">
        <f>IF(N417="zníž. prenesená",J417,0)</f>
        <v>0</v>
      </c>
      <c r="BI417" s="141">
        <f>IF(N417="nulová",J417,0)</f>
        <v>0</v>
      </c>
      <c r="BJ417" s="15" t="s">
        <v>139</v>
      </c>
      <c r="BK417" s="142">
        <f>ROUND(I417*H417,3)</f>
        <v>0</v>
      </c>
      <c r="BL417" s="15" t="s">
        <v>172</v>
      </c>
      <c r="BM417" s="140" t="s">
        <v>624</v>
      </c>
    </row>
    <row r="418" spans="2:65" s="12" customFormat="1">
      <c r="B418" s="143"/>
      <c r="D418" s="144" t="s">
        <v>140</v>
      </c>
      <c r="E418" s="145" t="s">
        <v>1</v>
      </c>
      <c r="F418" s="146" t="s">
        <v>625</v>
      </c>
      <c r="H418" s="147">
        <v>10.5</v>
      </c>
      <c r="L418" s="143"/>
      <c r="M418" s="148"/>
      <c r="N418" s="149"/>
      <c r="O418" s="149"/>
      <c r="P418" s="149"/>
      <c r="Q418" s="149"/>
      <c r="R418" s="149"/>
      <c r="S418" s="149"/>
      <c r="T418" s="150"/>
      <c r="AT418" s="145" t="s">
        <v>140</v>
      </c>
      <c r="AU418" s="145" t="s">
        <v>139</v>
      </c>
      <c r="AV418" s="12" t="s">
        <v>139</v>
      </c>
      <c r="AW418" s="12" t="s">
        <v>24</v>
      </c>
      <c r="AX418" s="12" t="s">
        <v>69</v>
      </c>
      <c r="AY418" s="145" t="s">
        <v>132</v>
      </c>
    </row>
    <row r="419" spans="2:65" s="12" customFormat="1">
      <c r="B419" s="143"/>
      <c r="D419" s="144" t="s">
        <v>140</v>
      </c>
      <c r="E419" s="145" t="s">
        <v>1</v>
      </c>
      <c r="F419" s="146" t="s">
        <v>626</v>
      </c>
      <c r="H419" s="147">
        <v>5.85</v>
      </c>
      <c r="L419" s="143"/>
      <c r="M419" s="148"/>
      <c r="N419" s="149"/>
      <c r="O419" s="149"/>
      <c r="P419" s="149"/>
      <c r="Q419" s="149"/>
      <c r="R419" s="149"/>
      <c r="S419" s="149"/>
      <c r="T419" s="150"/>
      <c r="AT419" s="145" t="s">
        <v>140</v>
      </c>
      <c r="AU419" s="145" t="s">
        <v>139</v>
      </c>
      <c r="AV419" s="12" t="s">
        <v>139</v>
      </c>
      <c r="AW419" s="12" t="s">
        <v>24</v>
      </c>
      <c r="AX419" s="12" t="s">
        <v>69</v>
      </c>
      <c r="AY419" s="145" t="s">
        <v>132</v>
      </c>
    </row>
    <row r="420" spans="2:65" s="13" customFormat="1">
      <c r="B420" s="151"/>
      <c r="D420" s="144" t="s">
        <v>140</v>
      </c>
      <c r="E420" s="152" t="s">
        <v>1</v>
      </c>
      <c r="F420" s="153" t="s">
        <v>142</v>
      </c>
      <c r="H420" s="154">
        <v>16.350000000000001</v>
      </c>
      <c r="I420" s="13">
        <v>0</v>
      </c>
      <c r="L420" s="151"/>
      <c r="M420" s="155"/>
      <c r="N420" s="156"/>
      <c r="O420" s="156"/>
      <c r="P420" s="156"/>
      <c r="Q420" s="156"/>
      <c r="R420" s="156"/>
      <c r="S420" s="156"/>
      <c r="T420" s="157"/>
      <c r="AT420" s="152" t="s">
        <v>140</v>
      </c>
      <c r="AU420" s="152" t="s">
        <v>139</v>
      </c>
      <c r="AV420" s="13" t="s">
        <v>138</v>
      </c>
      <c r="AW420" s="13" t="s">
        <v>24</v>
      </c>
      <c r="AX420" s="13" t="s">
        <v>77</v>
      </c>
      <c r="AY420" s="152" t="s">
        <v>132</v>
      </c>
    </row>
    <row r="421" spans="2:65" s="1" customFormat="1" ht="16.5" customHeight="1">
      <c r="B421" s="130"/>
      <c r="C421" s="158" t="s">
        <v>627</v>
      </c>
      <c r="D421" s="158" t="s">
        <v>211</v>
      </c>
      <c r="E421" s="159" t="s">
        <v>628</v>
      </c>
      <c r="F421" s="160" t="s">
        <v>629</v>
      </c>
      <c r="G421" s="161" t="s">
        <v>176</v>
      </c>
      <c r="H421" s="162">
        <v>16.677</v>
      </c>
      <c r="I421" s="162">
        <v>0</v>
      </c>
      <c r="J421" s="162">
        <f>ROUND(I421*H421,3)</f>
        <v>0</v>
      </c>
      <c r="K421" s="160" t="s">
        <v>1</v>
      </c>
      <c r="L421" s="163"/>
      <c r="M421" s="164" t="s">
        <v>1</v>
      </c>
      <c r="N421" s="165" t="s">
        <v>35</v>
      </c>
      <c r="O421" s="138">
        <v>0</v>
      </c>
      <c r="P421" s="138">
        <f>O421*H421</f>
        <v>0</v>
      </c>
      <c r="Q421" s="138">
        <v>0</v>
      </c>
      <c r="R421" s="138">
        <f>Q421*H421</f>
        <v>0</v>
      </c>
      <c r="S421" s="138">
        <v>0</v>
      </c>
      <c r="T421" s="139">
        <f>S421*H421</f>
        <v>0</v>
      </c>
      <c r="AR421" s="140" t="s">
        <v>208</v>
      </c>
      <c r="AT421" s="140" t="s">
        <v>211</v>
      </c>
      <c r="AU421" s="140" t="s">
        <v>139</v>
      </c>
      <c r="AY421" s="15" t="s">
        <v>132</v>
      </c>
      <c r="BE421" s="141">
        <f>IF(N421="základná",J421,0)</f>
        <v>0</v>
      </c>
      <c r="BF421" s="141">
        <f>IF(N421="znížená",J421,0)</f>
        <v>0</v>
      </c>
      <c r="BG421" s="141">
        <f>IF(N421="zákl. prenesená",J421,0)</f>
        <v>0</v>
      </c>
      <c r="BH421" s="141">
        <f>IF(N421="zníž. prenesená",J421,0)</f>
        <v>0</v>
      </c>
      <c r="BI421" s="141">
        <f>IF(N421="nulová",J421,0)</f>
        <v>0</v>
      </c>
      <c r="BJ421" s="15" t="s">
        <v>139</v>
      </c>
      <c r="BK421" s="142">
        <f>ROUND(I421*H421,3)</f>
        <v>0</v>
      </c>
      <c r="BL421" s="15" t="s">
        <v>172</v>
      </c>
      <c r="BM421" s="140" t="s">
        <v>630</v>
      </c>
    </row>
    <row r="422" spans="2:65" s="1" customFormat="1" ht="24" customHeight="1">
      <c r="B422" s="130"/>
      <c r="C422" s="131" t="s">
        <v>418</v>
      </c>
      <c r="D422" s="131" t="s">
        <v>134</v>
      </c>
      <c r="E422" s="132" t="s">
        <v>631</v>
      </c>
      <c r="F422" s="133" t="s">
        <v>632</v>
      </c>
      <c r="G422" s="134" t="s">
        <v>404</v>
      </c>
      <c r="H422" s="135">
        <v>3.5779999999999998</v>
      </c>
      <c r="I422" s="135">
        <v>0</v>
      </c>
      <c r="J422" s="135">
        <f>ROUND(I422*H422,3)</f>
        <v>0</v>
      </c>
      <c r="K422" s="133" t="s">
        <v>1</v>
      </c>
      <c r="L422" s="27"/>
      <c r="M422" s="136" t="s">
        <v>1</v>
      </c>
      <c r="N422" s="137" t="s">
        <v>35</v>
      </c>
      <c r="O422" s="138">
        <v>0</v>
      </c>
      <c r="P422" s="138">
        <f>O422*H422</f>
        <v>0</v>
      </c>
      <c r="Q422" s="138">
        <v>0</v>
      </c>
      <c r="R422" s="138">
        <f>Q422*H422</f>
        <v>0</v>
      </c>
      <c r="S422" s="138">
        <v>0</v>
      </c>
      <c r="T422" s="139">
        <f>S422*H422</f>
        <v>0</v>
      </c>
      <c r="AR422" s="140" t="s">
        <v>172</v>
      </c>
      <c r="AT422" s="140" t="s">
        <v>134</v>
      </c>
      <c r="AU422" s="140" t="s">
        <v>139</v>
      </c>
      <c r="AY422" s="15" t="s">
        <v>132</v>
      </c>
      <c r="BE422" s="141">
        <f>IF(N422="základná",J422,0)</f>
        <v>0</v>
      </c>
      <c r="BF422" s="141">
        <f>IF(N422="znížená",J422,0)</f>
        <v>0</v>
      </c>
      <c r="BG422" s="141">
        <f>IF(N422="zákl. prenesená",J422,0)</f>
        <v>0</v>
      </c>
      <c r="BH422" s="141">
        <f>IF(N422="zníž. prenesená",J422,0)</f>
        <v>0</v>
      </c>
      <c r="BI422" s="141">
        <f>IF(N422="nulová",J422,0)</f>
        <v>0</v>
      </c>
      <c r="BJ422" s="15" t="s">
        <v>139</v>
      </c>
      <c r="BK422" s="142">
        <f>ROUND(I422*H422,3)</f>
        <v>0</v>
      </c>
      <c r="BL422" s="15" t="s">
        <v>172</v>
      </c>
      <c r="BM422" s="140" t="s">
        <v>633</v>
      </c>
    </row>
    <row r="423" spans="2:65" s="11" customFormat="1" ht="22.9" customHeight="1">
      <c r="B423" s="118"/>
      <c r="D423" s="119" t="s">
        <v>68</v>
      </c>
      <c r="E423" s="128" t="s">
        <v>634</v>
      </c>
      <c r="F423" s="128" t="s">
        <v>635</v>
      </c>
      <c r="I423" s="11">
        <v>0</v>
      </c>
      <c r="J423" s="129">
        <f>BK423</f>
        <v>0</v>
      </c>
      <c r="L423" s="118"/>
      <c r="M423" s="122"/>
      <c r="N423" s="123"/>
      <c r="O423" s="123"/>
      <c r="P423" s="124">
        <f>SUM(P424:P441)</f>
        <v>0</v>
      </c>
      <c r="Q423" s="123"/>
      <c r="R423" s="124">
        <f>SUM(R424:R441)</f>
        <v>0</v>
      </c>
      <c r="S423" s="123"/>
      <c r="T423" s="125">
        <f>SUM(T424:T441)</f>
        <v>0</v>
      </c>
      <c r="AR423" s="119" t="s">
        <v>139</v>
      </c>
      <c r="AT423" s="126" t="s">
        <v>68</v>
      </c>
      <c r="AU423" s="126" t="s">
        <v>77</v>
      </c>
      <c r="AY423" s="119" t="s">
        <v>132</v>
      </c>
      <c r="BK423" s="127">
        <f>SUM(BK424:BK441)</f>
        <v>0</v>
      </c>
    </row>
    <row r="424" spans="2:65" s="1" customFormat="1" ht="24" customHeight="1">
      <c r="B424" s="130"/>
      <c r="C424" s="131" t="s">
        <v>636</v>
      </c>
      <c r="D424" s="131" t="s">
        <v>134</v>
      </c>
      <c r="E424" s="132" t="s">
        <v>637</v>
      </c>
      <c r="F424" s="133" t="s">
        <v>638</v>
      </c>
      <c r="G424" s="134" t="s">
        <v>176</v>
      </c>
      <c r="H424" s="135">
        <v>143.87200000000001</v>
      </c>
      <c r="I424" s="135">
        <v>0</v>
      </c>
      <c r="J424" s="135">
        <f>ROUND(I424*H424,3)</f>
        <v>0</v>
      </c>
      <c r="K424" s="133" t="s">
        <v>1</v>
      </c>
      <c r="L424" s="27"/>
      <c r="M424" s="136" t="s">
        <v>1</v>
      </c>
      <c r="N424" s="137" t="s">
        <v>35</v>
      </c>
      <c r="O424" s="138">
        <v>0</v>
      </c>
      <c r="P424" s="138">
        <f>O424*H424</f>
        <v>0</v>
      </c>
      <c r="Q424" s="138">
        <v>0</v>
      </c>
      <c r="R424" s="138">
        <f>Q424*H424</f>
        <v>0</v>
      </c>
      <c r="S424" s="138">
        <v>0</v>
      </c>
      <c r="T424" s="139">
        <f>S424*H424</f>
        <v>0</v>
      </c>
      <c r="AR424" s="140" t="s">
        <v>172</v>
      </c>
      <c r="AT424" s="140" t="s">
        <v>134</v>
      </c>
      <c r="AU424" s="140" t="s">
        <v>139</v>
      </c>
      <c r="AY424" s="15" t="s">
        <v>132</v>
      </c>
      <c r="BE424" s="141">
        <f>IF(N424="základná",J424,0)</f>
        <v>0</v>
      </c>
      <c r="BF424" s="141">
        <f>IF(N424="znížená",J424,0)</f>
        <v>0</v>
      </c>
      <c r="BG424" s="141">
        <f>IF(N424="zákl. prenesená",J424,0)</f>
        <v>0</v>
      </c>
      <c r="BH424" s="141">
        <f>IF(N424="zníž. prenesená",J424,0)</f>
        <v>0</v>
      </c>
      <c r="BI424" s="141">
        <f>IF(N424="nulová",J424,0)</f>
        <v>0</v>
      </c>
      <c r="BJ424" s="15" t="s">
        <v>139</v>
      </c>
      <c r="BK424" s="142">
        <f>ROUND(I424*H424,3)</f>
        <v>0</v>
      </c>
      <c r="BL424" s="15" t="s">
        <v>172</v>
      </c>
      <c r="BM424" s="140" t="s">
        <v>639</v>
      </c>
    </row>
    <row r="425" spans="2:65" s="12" customFormat="1">
      <c r="B425" s="143"/>
      <c r="D425" s="144" t="s">
        <v>140</v>
      </c>
      <c r="E425" s="145" t="s">
        <v>1</v>
      </c>
      <c r="F425" s="146" t="s">
        <v>640</v>
      </c>
      <c r="H425" s="147">
        <v>120.83199999999999</v>
      </c>
      <c r="I425" s="12">
        <v>0</v>
      </c>
      <c r="L425" s="143"/>
      <c r="M425" s="148"/>
      <c r="N425" s="149"/>
      <c r="O425" s="149"/>
      <c r="P425" s="149"/>
      <c r="Q425" s="149"/>
      <c r="R425" s="149"/>
      <c r="S425" s="149"/>
      <c r="T425" s="150"/>
      <c r="AT425" s="145" t="s">
        <v>140</v>
      </c>
      <c r="AU425" s="145" t="s">
        <v>139</v>
      </c>
      <c r="AV425" s="12" t="s">
        <v>139</v>
      </c>
      <c r="AW425" s="12" t="s">
        <v>24</v>
      </c>
      <c r="AX425" s="12" t="s">
        <v>69</v>
      </c>
      <c r="AY425" s="145" t="s">
        <v>132</v>
      </c>
    </row>
    <row r="426" spans="2:65" s="12" customFormat="1">
      <c r="B426" s="143"/>
      <c r="D426" s="144" t="s">
        <v>140</v>
      </c>
      <c r="E426" s="145" t="s">
        <v>1</v>
      </c>
      <c r="F426" s="146" t="s">
        <v>641</v>
      </c>
      <c r="H426" s="147">
        <v>23.04</v>
      </c>
      <c r="L426" s="143"/>
      <c r="M426" s="148"/>
      <c r="N426" s="149"/>
      <c r="O426" s="149"/>
      <c r="P426" s="149"/>
      <c r="Q426" s="149"/>
      <c r="R426" s="149"/>
      <c r="S426" s="149"/>
      <c r="T426" s="150"/>
      <c r="AT426" s="145" t="s">
        <v>140</v>
      </c>
      <c r="AU426" s="145" t="s">
        <v>139</v>
      </c>
      <c r="AV426" s="12" t="s">
        <v>139</v>
      </c>
      <c r="AW426" s="12" t="s">
        <v>24</v>
      </c>
      <c r="AX426" s="12" t="s">
        <v>69</v>
      </c>
      <c r="AY426" s="145" t="s">
        <v>132</v>
      </c>
    </row>
    <row r="427" spans="2:65" s="13" customFormat="1">
      <c r="B427" s="151"/>
      <c r="D427" s="144" t="s">
        <v>140</v>
      </c>
      <c r="E427" s="152" t="s">
        <v>1</v>
      </c>
      <c r="F427" s="153" t="s">
        <v>142</v>
      </c>
      <c r="H427" s="154">
        <v>143.87199999999999</v>
      </c>
      <c r="L427" s="151"/>
      <c r="M427" s="155"/>
      <c r="N427" s="156"/>
      <c r="O427" s="156"/>
      <c r="P427" s="156"/>
      <c r="Q427" s="156"/>
      <c r="R427" s="156"/>
      <c r="S427" s="156"/>
      <c r="T427" s="157"/>
      <c r="AT427" s="152" t="s">
        <v>140</v>
      </c>
      <c r="AU427" s="152" t="s">
        <v>139</v>
      </c>
      <c r="AV427" s="13" t="s">
        <v>138</v>
      </c>
      <c r="AW427" s="13" t="s">
        <v>24</v>
      </c>
      <c r="AX427" s="13" t="s">
        <v>77</v>
      </c>
      <c r="AY427" s="152" t="s">
        <v>132</v>
      </c>
    </row>
    <row r="428" spans="2:65" s="1" customFormat="1" ht="24" customHeight="1">
      <c r="B428" s="130"/>
      <c r="C428" s="131" t="s">
        <v>422</v>
      </c>
      <c r="D428" s="131" t="s">
        <v>134</v>
      </c>
      <c r="E428" s="132" t="s">
        <v>642</v>
      </c>
      <c r="F428" s="133" t="s">
        <v>643</v>
      </c>
      <c r="G428" s="134" t="s">
        <v>176</v>
      </c>
      <c r="H428" s="135">
        <v>23.04</v>
      </c>
      <c r="I428" s="135">
        <v>0</v>
      </c>
      <c r="J428" s="135">
        <f>ROUND(I428*H428,3)</f>
        <v>0</v>
      </c>
      <c r="K428" s="133" t="s">
        <v>1</v>
      </c>
      <c r="L428" s="27"/>
      <c r="M428" s="136" t="s">
        <v>1</v>
      </c>
      <c r="N428" s="137" t="s">
        <v>35</v>
      </c>
      <c r="O428" s="138">
        <v>0</v>
      </c>
      <c r="P428" s="138">
        <f>O428*H428</f>
        <v>0</v>
      </c>
      <c r="Q428" s="138">
        <v>0</v>
      </c>
      <c r="R428" s="138">
        <f>Q428*H428</f>
        <v>0</v>
      </c>
      <c r="S428" s="138">
        <v>0</v>
      </c>
      <c r="T428" s="139">
        <f>S428*H428</f>
        <v>0</v>
      </c>
      <c r="AR428" s="140" t="s">
        <v>172</v>
      </c>
      <c r="AT428" s="140" t="s">
        <v>134</v>
      </c>
      <c r="AU428" s="140" t="s">
        <v>139</v>
      </c>
      <c r="AY428" s="15" t="s">
        <v>132</v>
      </c>
      <c r="BE428" s="141">
        <f>IF(N428="základná",J428,0)</f>
        <v>0</v>
      </c>
      <c r="BF428" s="141">
        <f>IF(N428="znížená",J428,0)</f>
        <v>0</v>
      </c>
      <c r="BG428" s="141">
        <f>IF(N428="zákl. prenesená",J428,0)</f>
        <v>0</v>
      </c>
      <c r="BH428" s="141">
        <f>IF(N428="zníž. prenesená",J428,0)</f>
        <v>0</v>
      </c>
      <c r="BI428" s="141">
        <f>IF(N428="nulová",J428,0)</f>
        <v>0</v>
      </c>
      <c r="BJ428" s="15" t="s">
        <v>139</v>
      </c>
      <c r="BK428" s="142">
        <f>ROUND(I428*H428,3)</f>
        <v>0</v>
      </c>
      <c r="BL428" s="15" t="s">
        <v>172</v>
      </c>
      <c r="BM428" s="140" t="s">
        <v>644</v>
      </c>
    </row>
    <row r="429" spans="2:65" s="12" customFormat="1">
      <c r="B429" s="143"/>
      <c r="D429" s="144" t="s">
        <v>140</v>
      </c>
      <c r="E429" s="145" t="s">
        <v>1</v>
      </c>
      <c r="F429" s="146" t="s">
        <v>641</v>
      </c>
      <c r="H429" s="147">
        <v>23.04</v>
      </c>
      <c r="L429" s="143"/>
      <c r="M429" s="148"/>
      <c r="N429" s="149"/>
      <c r="O429" s="149"/>
      <c r="P429" s="149"/>
      <c r="Q429" s="149"/>
      <c r="R429" s="149"/>
      <c r="S429" s="149"/>
      <c r="T429" s="150"/>
      <c r="AT429" s="145" t="s">
        <v>140</v>
      </c>
      <c r="AU429" s="145" t="s">
        <v>139</v>
      </c>
      <c r="AV429" s="12" t="s">
        <v>139</v>
      </c>
      <c r="AW429" s="12" t="s">
        <v>24</v>
      </c>
      <c r="AX429" s="12" t="s">
        <v>69</v>
      </c>
      <c r="AY429" s="145" t="s">
        <v>132</v>
      </c>
    </row>
    <row r="430" spans="2:65" s="13" customFormat="1">
      <c r="B430" s="151"/>
      <c r="D430" s="144" t="s">
        <v>140</v>
      </c>
      <c r="E430" s="152" t="s">
        <v>1</v>
      </c>
      <c r="F430" s="153" t="s">
        <v>142</v>
      </c>
      <c r="H430" s="154">
        <v>23.04</v>
      </c>
      <c r="L430" s="151"/>
      <c r="M430" s="155"/>
      <c r="N430" s="156"/>
      <c r="O430" s="156"/>
      <c r="P430" s="156"/>
      <c r="Q430" s="156"/>
      <c r="R430" s="156"/>
      <c r="S430" s="156"/>
      <c r="T430" s="157"/>
      <c r="AT430" s="152" t="s">
        <v>140</v>
      </c>
      <c r="AU430" s="152" t="s">
        <v>139</v>
      </c>
      <c r="AV430" s="13" t="s">
        <v>138</v>
      </c>
      <c r="AW430" s="13" t="s">
        <v>24</v>
      </c>
      <c r="AX430" s="13" t="s">
        <v>77</v>
      </c>
      <c r="AY430" s="152" t="s">
        <v>132</v>
      </c>
    </row>
    <row r="431" spans="2:65" s="1" customFormat="1" ht="24" customHeight="1">
      <c r="B431" s="130"/>
      <c r="C431" s="131" t="s">
        <v>645</v>
      </c>
      <c r="D431" s="131" t="s">
        <v>134</v>
      </c>
      <c r="E431" s="132" t="s">
        <v>646</v>
      </c>
      <c r="F431" s="133" t="s">
        <v>647</v>
      </c>
      <c r="G431" s="134" t="s">
        <v>176</v>
      </c>
      <c r="H431" s="135">
        <v>23.04</v>
      </c>
      <c r="I431" s="135">
        <v>0</v>
      </c>
      <c r="J431" s="135">
        <f>ROUND(I431*H431,3)</f>
        <v>0</v>
      </c>
      <c r="K431" s="133" t="s">
        <v>1</v>
      </c>
      <c r="L431" s="27"/>
      <c r="M431" s="136" t="s">
        <v>1</v>
      </c>
      <c r="N431" s="137" t="s">
        <v>35</v>
      </c>
      <c r="O431" s="138">
        <v>0</v>
      </c>
      <c r="P431" s="138">
        <f>O431*H431</f>
        <v>0</v>
      </c>
      <c r="Q431" s="138">
        <v>0</v>
      </c>
      <c r="R431" s="138">
        <f>Q431*H431</f>
        <v>0</v>
      </c>
      <c r="S431" s="138">
        <v>0</v>
      </c>
      <c r="T431" s="139">
        <f>S431*H431</f>
        <v>0</v>
      </c>
      <c r="AR431" s="140" t="s">
        <v>172</v>
      </c>
      <c r="AT431" s="140" t="s">
        <v>134</v>
      </c>
      <c r="AU431" s="140" t="s">
        <v>139</v>
      </c>
      <c r="AY431" s="15" t="s">
        <v>132</v>
      </c>
      <c r="BE431" s="141">
        <f>IF(N431="základná",J431,0)</f>
        <v>0</v>
      </c>
      <c r="BF431" s="141">
        <f>IF(N431="znížená",J431,0)</f>
        <v>0</v>
      </c>
      <c r="BG431" s="141">
        <f>IF(N431="zákl. prenesená",J431,0)</f>
        <v>0</v>
      </c>
      <c r="BH431" s="141">
        <f>IF(N431="zníž. prenesená",J431,0)</f>
        <v>0</v>
      </c>
      <c r="BI431" s="141">
        <f>IF(N431="nulová",J431,0)</f>
        <v>0</v>
      </c>
      <c r="BJ431" s="15" t="s">
        <v>139</v>
      </c>
      <c r="BK431" s="142">
        <f>ROUND(I431*H431,3)</f>
        <v>0</v>
      </c>
      <c r="BL431" s="15" t="s">
        <v>172</v>
      </c>
      <c r="BM431" s="140" t="s">
        <v>648</v>
      </c>
    </row>
    <row r="432" spans="2:65" s="12" customFormat="1">
      <c r="B432" s="143"/>
      <c r="D432" s="144" t="s">
        <v>140</v>
      </c>
      <c r="E432" s="145" t="s">
        <v>1</v>
      </c>
      <c r="F432" s="146" t="s">
        <v>641</v>
      </c>
      <c r="H432" s="147">
        <v>23.04</v>
      </c>
      <c r="L432" s="143"/>
      <c r="M432" s="148"/>
      <c r="N432" s="149"/>
      <c r="O432" s="149"/>
      <c r="P432" s="149"/>
      <c r="Q432" s="149"/>
      <c r="R432" s="149"/>
      <c r="S432" s="149"/>
      <c r="T432" s="150"/>
      <c r="AT432" s="145" t="s">
        <v>140</v>
      </c>
      <c r="AU432" s="145" t="s">
        <v>139</v>
      </c>
      <c r="AV432" s="12" t="s">
        <v>139</v>
      </c>
      <c r="AW432" s="12" t="s">
        <v>24</v>
      </c>
      <c r="AX432" s="12" t="s">
        <v>69</v>
      </c>
      <c r="AY432" s="145" t="s">
        <v>132</v>
      </c>
    </row>
    <row r="433" spans="2:65" s="13" customFormat="1">
      <c r="B433" s="151"/>
      <c r="D433" s="144" t="s">
        <v>140</v>
      </c>
      <c r="E433" s="152" t="s">
        <v>1</v>
      </c>
      <c r="F433" s="153" t="s">
        <v>142</v>
      </c>
      <c r="H433" s="154">
        <v>23.04</v>
      </c>
      <c r="L433" s="151"/>
      <c r="M433" s="155"/>
      <c r="N433" s="156"/>
      <c r="O433" s="156"/>
      <c r="P433" s="156"/>
      <c r="Q433" s="156"/>
      <c r="R433" s="156"/>
      <c r="S433" s="156"/>
      <c r="T433" s="157"/>
      <c r="AT433" s="152" t="s">
        <v>140</v>
      </c>
      <c r="AU433" s="152" t="s">
        <v>139</v>
      </c>
      <c r="AV433" s="13" t="s">
        <v>138</v>
      </c>
      <c r="AW433" s="13" t="s">
        <v>24</v>
      </c>
      <c r="AX433" s="13" t="s">
        <v>77</v>
      </c>
      <c r="AY433" s="152" t="s">
        <v>132</v>
      </c>
    </row>
    <row r="434" spans="2:65" s="1" customFormat="1" ht="24" customHeight="1">
      <c r="B434" s="130"/>
      <c r="C434" s="131" t="s">
        <v>425</v>
      </c>
      <c r="D434" s="131" t="s">
        <v>134</v>
      </c>
      <c r="E434" s="132" t="s">
        <v>649</v>
      </c>
      <c r="F434" s="133" t="s">
        <v>650</v>
      </c>
      <c r="G434" s="134" t="s">
        <v>176</v>
      </c>
      <c r="H434" s="135">
        <v>120.83199999999999</v>
      </c>
      <c r="I434" s="135">
        <v>0</v>
      </c>
      <c r="J434" s="135">
        <f>ROUND(I434*H434,3)</f>
        <v>0</v>
      </c>
      <c r="K434" s="133" t="s">
        <v>1</v>
      </c>
      <c r="L434" s="27"/>
      <c r="M434" s="136" t="s">
        <v>1</v>
      </c>
      <c r="N434" s="137" t="s">
        <v>35</v>
      </c>
      <c r="O434" s="138">
        <v>0</v>
      </c>
      <c r="P434" s="138">
        <f>O434*H434</f>
        <v>0</v>
      </c>
      <c r="Q434" s="138">
        <v>0</v>
      </c>
      <c r="R434" s="138">
        <f>Q434*H434</f>
        <v>0</v>
      </c>
      <c r="S434" s="138">
        <v>0</v>
      </c>
      <c r="T434" s="139">
        <f>S434*H434</f>
        <v>0</v>
      </c>
      <c r="AR434" s="140" t="s">
        <v>172</v>
      </c>
      <c r="AT434" s="140" t="s">
        <v>134</v>
      </c>
      <c r="AU434" s="140" t="s">
        <v>139</v>
      </c>
      <c r="AY434" s="15" t="s">
        <v>132</v>
      </c>
      <c r="BE434" s="141">
        <f>IF(N434="základná",J434,0)</f>
        <v>0</v>
      </c>
      <c r="BF434" s="141">
        <f>IF(N434="znížená",J434,0)</f>
        <v>0</v>
      </c>
      <c r="BG434" s="141">
        <f>IF(N434="zákl. prenesená",J434,0)</f>
        <v>0</v>
      </c>
      <c r="BH434" s="141">
        <f>IF(N434="zníž. prenesená",J434,0)</f>
        <v>0</v>
      </c>
      <c r="BI434" s="141">
        <f>IF(N434="nulová",J434,0)</f>
        <v>0</v>
      </c>
      <c r="BJ434" s="15" t="s">
        <v>139</v>
      </c>
      <c r="BK434" s="142">
        <f>ROUND(I434*H434,3)</f>
        <v>0</v>
      </c>
      <c r="BL434" s="15" t="s">
        <v>172</v>
      </c>
      <c r="BM434" s="140" t="s">
        <v>651</v>
      </c>
    </row>
    <row r="435" spans="2:65" s="12" customFormat="1">
      <c r="B435" s="143"/>
      <c r="D435" s="144" t="s">
        <v>140</v>
      </c>
      <c r="E435" s="145" t="s">
        <v>1</v>
      </c>
      <c r="F435" s="146" t="s">
        <v>640</v>
      </c>
      <c r="H435" s="147">
        <v>120.83199999999999</v>
      </c>
      <c r="L435" s="143"/>
      <c r="M435" s="148"/>
      <c r="N435" s="149"/>
      <c r="O435" s="149"/>
      <c r="P435" s="149"/>
      <c r="Q435" s="149"/>
      <c r="R435" s="149"/>
      <c r="S435" s="149"/>
      <c r="T435" s="150"/>
      <c r="AT435" s="145" t="s">
        <v>140</v>
      </c>
      <c r="AU435" s="145" t="s">
        <v>139</v>
      </c>
      <c r="AV435" s="12" t="s">
        <v>139</v>
      </c>
      <c r="AW435" s="12" t="s">
        <v>24</v>
      </c>
      <c r="AX435" s="12" t="s">
        <v>69</v>
      </c>
      <c r="AY435" s="145" t="s">
        <v>132</v>
      </c>
    </row>
    <row r="436" spans="2:65" s="13" customFormat="1">
      <c r="B436" s="151"/>
      <c r="D436" s="144" t="s">
        <v>140</v>
      </c>
      <c r="E436" s="152" t="s">
        <v>1</v>
      </c>
      <c r="F436" s="153" t="s">
        <v>142</v>
      </c>
      <c r="H436" s="154">
        <v>120.83199999999999</v>
      </c>
      <c r="L436" s="151"/>
      <c r="M436" s="155"/>
      <c r="N436" s="156"/>
      <c r="O436" s="156"/>
      <c r="P436" s="156"/>
      <c r="Q436" s="156"/>
      <c r="R436" s="156"/>
      <c r="S436" s="156"/>
      <c r="T436" s="157"/>
      <c r="AT436" s="152" t="s">
        <v>140</v>
      </c>
      <c r="AU436" s="152" t="s">
        <v>139</v>
      </c>
      <c r="AV436" s="13" t="s">
        <v>138</v>
      </c>
      <c r="AW436" s="13" t="s">
        <v>24</v>
      </c>
      <c r="AX436" s="13" t="s">
        <v>77</v>
      </c>
      <c r="AY436" s="152" t="s">
        <v>132</v>
      </c>
    </row>
    <row r="437" spans="2:65" s="1" customFormat="1" ht="24" customHeight="1">
      <c r="B437" s="130"/>
      <c r="C437" s="131" t="s">
        <v>652</v>
      </c>
      <c r="D437" s="131" t="s">
        <v>134</v>
      </c>
      <c r="E437" s="132" t="s">
        <v>653</v>
      </c>
      <c r="F437" s="133" t="s">
        <v>654</v>
      </c>
      <c r="G437" s="134" t="s">
        <v>176</v>
      </c>
      <c r="H437" s="135">
        <v>46.496000000000002</v>
      </c>
      <c r="I437" s="135">
        <v>0</v>
      </c>
      <c r="J437" s="135">
        <f>ROUND(I437*H437,3)</f>
        <v>0</v>
      </c>
      <c r="K437" s="133" t="s">
        <v>1</v>
      </c>
      <c r="L437" s="27"/>
      <c r="M437" s="136" t="s">
        <v>1</v>
      </c>
      <c r="N437" s="137" t="s">
        <v>35</v>
      </c>
      <c r="O437" s="138">
        <v>0</v>
      </c>
      <c r="P437" s="138">
        <f>O437*H437</f>
        <v>0</v>
      </c>
      <c r="Q437" s="138">
        <v>0</v>
      </c>
      <c r="R437" s="138">
        <f>Q437*H437</f>
        <v>0</v>
      </c>
      <c r="S437" s="138">
        <v>0</v>
      </c>
      <c r="T437" s="139">
        <f>S437*H437</f>
        <v>0</v>
      </c>
      <c r="AR437" s="140" t="s">
        <v>172</v>
      </c>
      <c r="AT437" s="140" t="s">
        <v>134</v>
      </c>
      <c r="AU437" s="140" t="s">
        <v>139</v>
      </c>
      <c r="AY437" s="15" t="s">
        <v>132</v>
      </c>
      <c r="BE437" s="141">
        <f>IF(N437="základná",J437,0)</f>
        <v>0</v>
      </c>
      <c r="BF437" s="141">
        <f>IF(N437="znížená",J437,0)</f>
        <v>0</v>
      </c>
      <c r="BG437" s="141">
        <f>IF(N437="zákl. prenesená",J437,0)</f>
        <v>0</v>
      </c>
      <c r="BH437" s="141">
        <f>IF(N437="zníž. prenesená",J437,0)</f>
        <v>0</v>
      </c>
      <c r="BI437" s="141">
        <f>IF(N437="nulová",J437,0)</f>
        <v>0</v>
      </c>
      <c r="BJ437" s="15" t="s">
        <v>139</v>
      </c>
      <c r="BK437" s="142">
        <f>ROUND(I437*H437,3)</f>
        <v>0</v>
      </c>
      <c r="BL437" s="15" t="s">
        <v>172</v>
      </c>
      <c r="BM437" s="140" t="s">
        <v>655</v>
      </c>
    </row>
    <row r="438" spans="2:65" s="12" customFormat="1">
      <c r="B438" s="143"/>
      <c r="D438" s="144" t="s">
        <v>140</v>
      </c>
      <c r="E438" s="145" t="s">
        <v>1</v>
      </c>
      <c r="F438" s="146" t="s">
        <v>656</v>
      </c>
      <c r="H438" s="147">
        <v>2.6880000000000002</v>
      </c>
      <c r="L438" s="143"/>
      <c r="M438" s="148"/>
      <c r="N438" s="149"/>
      <c r="O438" s="149"/>
      <c r="P438" s="149"/>
      <c r="Q438" s="149"/>
      <c r="R438" s="149"/>
      <c r="S438" s="149"/>
      <c r="T438" s="150"/>
      <c r="AT438" s="145" t="s">
        <v>140</v>
      </c>
      <c r="AU438" s="145" t="s">
        <v>139</v>
      </c>
      <c r="AV438" s="12" t="s">
        <v>139</v>
      </c>
      <c r="AW438" s="12" t="s">
        <v>24</v>
      </c>
      <c r="AX438" s="12" t="s">
        <v>69</v>
      </c>
      <c r="AY438" s="145" t="s">
        <v>132</v>
      </c>
    </row>
    <row r="439" spans="2:65" s="12" customFormat="1">
      <c r="B439" s="143"/>
      <c r="D439" s="144" t="s">
        <v>140</v>
      </c>
      <c r="E439" s="145" t="s">
        <v>1</v>
      </c>
      <c r="F439" s="146" t="s">
        <v>657</v>
      </c>
      <c r="H439" s="147">
        <v>8.4480000000000004</v>
      </c>
      <c r="L439" s="143"/>
      <c r="M439" s="148"/>
      <c r="N439" s="149"/>
      <c r="O439" s="149"/>
      <c r="P439" s="149"/>
      <c r="Q439" s="149"/>
      <c r="R439" s="149"/>
      <c r="S439" s="149"/>
      <c r="T439" s="150"/>
      <c r="AT439" s="145" t="s">
        <v>140</v>
      </c>
      <c r="AU439" s="145" t="s">
        <v>139</v>
      </c>
      <c r="AV439" s="12" t="s">
        <v>139</v>
      </c>
      <c r="AW439" s="12" t="s">
        <v>24</v>
      </c>
      <c r="AX439" s="12" t="s">
        <v>69</v>
      </c>
      <c r="AY439" s="145" t="s">
        <v>132</v>
      </c>
    </row>
    <row r="440" spans="2:65" s="12" customFormat="1">
      <c r="B440" s="143"/>
      <c r="D440" s="144" t="s">
        <v>140</v>
      </c>
      <c r="E440" s="145" t="s">
        <v>1</v>
      </c>
      <c r="F440" s="146" t="s">
        <v>658</v>
      </c>
      <c r="H440" s="147">
        <v>35.36</v>
      </c>
      <c r="L440" s="143"/>
      <c r="M440" s="148"/>
      <c r="N440" s="149"/>
      <c r="O440" s="149"/>
      <c r="P440" s="149"/>
      <c r="Q440" s="149"/>
      <c r="R440" s="149"/>
      <c r="S440" s="149"/>
      <c r="T440" s="150"/>
      <c r="AT440" s="145" t="s">
        <v>140</v>
      </c>
      <c r="AU440" s="145" t="s">
        <v>139</v>
      </c>
      <c r="AV440" s="12" t="s">
        <v>139</v>
      </c>
      <c r="AW440" s="12" t="s">
        <v>24</v>
      </c>
      <c r="AX440" s="12" t="s">
        <v>69</v>
      </c>
      <c r="AY440" s="145" t="s">
        <v>132</v>
      </c>
    </row>
    <row r="441" spans="2:65" s="13" customFormat="1">
      <c r="B441" s="151"/>
      <c r="D441" s="144" t="s">
        <v>140</v>
      </c>
      <c r="E441" s="152" t="s">
        <v>1</v>
      </c>
      <c r="F441" s="153" t="s">
        <v>142</v>
      </c>
      <c r="H441" s="154">
        <v>46.496000000000002</v>
      </c>
      <c r="L441" s="151"/>
      <c r="M441" s="155"/>
      <c r="N441" s="156"/>
      <c r="O441" s="156"/>
      <c r="P441" s="156"/>
      <c r="Q441" s="156"/>
      <c r="R441" s="156"/>
      <c r="S441" s="156"/>
      <c r="T441" s="157"/>
      <c r="AT441" s="152" t="s">
        <v>140</v>
      </c>
      <c r="AU441" s="152" t="s">
        <v>139</v>
      </c>
      <c r="AV441" s="13" t="s">
        <v>138</v>
      </c>
      <c r="AW441" s="13" t="s">
        <v>24</v>
      </c>
      <c r="AX441" s="13" t="s">
        <v>77</v>
      </c>
      <c r="AY441" s="152" t="s">
        <v>132</v>
      </c>
    </row>
    <row r="442" spans="2:65" s="11" customFormat="1" ht="22.9" customHeight="1">
      <c r="B442" s="118"/>
      <c r="D442" s="119" t="s">
        <v>68</v>
      </c>
      <c r="E442" s="128" t="s">
        <v>659</v>
      </c>
      <c r="F442" s="128" t="s">
        <v>660</v>
      </c>
      <c r="J442" s="129">
        <f>BK442</f>
        <v>0</v>
      </c>
      <c r="L442" s="118"/>
      <c r="M442" s="122"/>
      <c r="N442" s="123"/>
      <c r="O442" s="123"/>
      <c r="P442" s="124">
        <f>SUM(P443:P472)</f>
        <v>0</v>
      </c>
      <c r="Q442" s="123"/>
      <c r="R442" s="124">
        <f>SUM(R443:R472)</f>
        <v>0</v>
      </c>
      <c r="S442" s="123"/>
      <c r="T442" s="125">
        <f>SUM(T443:T472)</f>
        <v>0</v>
      </c>
      <c r="AR442" s="119" t="s">
        <v>139</v>
      </c>
      <c r="AT442" s="126" t="s">
        <v>68</v>
      </c>
      <c r="AU442" s="126" t="s">
        <v>77</v>
      </c>
      <c r="AY442" s="119" t="s">
        <v>132</v>
      </c>
      <c r="BK442" s="127">
        <f>SUM(BK443:BK472)</f>
        <v>0</v>
      </c>
    </row>
    <row r="443" spans="2:65" s="1" customFormat="1" ht="24" customHeight="1">
      <c r="B443" s="130"/>
      <c r="C443" s="131" t="s">
        <v>429</v>
      </c>
      <c r="D443" s="131" t="s">
        <v>134</v>
      </c>
      <c r="E443" s="132" t="s">
        <v>661</v>
      </c>
      <c r="F443" s="133" t="s">
        <v>662</v>
      </c>
      <c r="G443" s="134" t="s">
        <v>176</v>
      </c>
      <c r="H443" s="135">
        <v>192.04300000000001</v>
      </c>
      <c r="I443" s="135">
        <v>0</v>
      </c>
      <c r="J443" s="135">
        <f>ROUND(I443*H443,3)</f>
        <v>0</v>
      </c>
      <c r="K443" s="133" t="s">
        <v>1</v>
      </c>
      <c r="L443" s="27"/>
      <c r="M443" s="136" t="s">
        <v>1</v>
      </c>
      <c r="N443" s="137" t="s">
        <v>35</v>
      </c>
      <c r="O443" s="138">
        <v>0</v>
      </c>
      <c r="P443" s="138">
        <f>O443*H443</f>
        <v>0</v>
      </c>
      <c r="Q443" s="138">
        <v>0</v>
      </c>
      <c r="R443" s="138">
        <f>Q443*H443</f>
        <v>0</v>
      </c>
      <c r="S443" s="138">
        <v>0</v>
      </c>
      <c r="T443" s="139">
        <f>S443*H443</f>
        <v>0</v>
      </c>
      <c r="AR443" s="140" t="s">
        <v>172</v>
      </c>
      <c r="AT443" s="140" t="s">
        <v>134</v>
      </c>
      <c r="AU443" s="140" t="s">
        <v>139</v>
      </c>
      <c r="AY443" s="15" t="s">
        <v>132</v>
      </c>
      <c r="BE443" s="141">
        <f>IF(N443="základná",J443,0)</f>
        <v>0</v>
      </c>
      <c r="BF443" s="141">
        <f>IF(N443="znížená",J443,0)</f>
        <v>0</v>
      </c>
      <c r="BG443" s="141">
        <f>IF(N443="zákl. prenesená",J443,0)</f>
        <v>0</v>
      </c>
      <c r="BH443" s="141">
        <f>IF(N443="zníž. prenesená",J443,0)</f>
        <v>0</v>
      </c>
      <c r="BI443" s="141">
        <f>IF(N443="nulová",J443,0)</f>
        <v>0</v>
      </c>
      <c r="BJ443" s="15" t="s">
        <v>139</v>
      </c>
      <c r="BK443" s="142">
        <f>ROUND(I443*H443,3)</f>
        <v>0</v>
      </c>
      <c r="BL443" s="15" t="s">
        <v>172</v>
      </c>
      <c r="BM443" s="140" t="s">
        <v>663</v>
      </c>
    </row>
    <row r="444" spans="2:65" s="12" customFormat="1">
      <c r="B444" s="143"/>
      <c r="D444" s="144" t="s">
        <v>140</v>
      </c>
      <c r="E444" s="145" t="s">
        <v>1</v>
      </c>
      <c r="F444" s="146" t="s">
        <v>664</v>
      </c>
      <c r="H444" s="147">
        <v>70.8</v>
      </c>
      <c r="L444" s="143"/>
      <c r="M444" s="148"/>
      <c r="N444" s="149"/>
      <c r="O444" s="149"/>
      <c r="P444" s="149"/>
      <c r="Q444" s="149"/>
      <c r="R444" s="149"/>
      <c r="S444" s="149"/>
      <c r="T444" s="150"/>
      <c r="AT444" s="145" t="s">
        <v>140</v>
      </c>
      <c r="AU444" s="145" t="s">
        <v>139</v>
      </c>
      <c r="AV444" s="12" t="s">
        <v>139</v>
      </c>
      <c r="AW444" s="12" t="s">
        <v>24</v>
      </c>
      <c r="AX444" s="12" t="s">
        <v>69</v>
      </c>
      <c r="AY444" s="145" t="s">
        <v>132</v>
      </c>
    </row>
    <row r="445" spans="2:65" s="12" customFormat="1" ht="22.5">
      <c r="B445" s="143"/>
      <c r="D445" s="144" t="s">
        <v>140</v>
      </c>
      <c r="E445" s="145" t="s">
        <v>1</v>
      </c>
      <c r="F445" s="146" t="s">
        <v>227</v>
      </c>
      <c r="H445" s="147">
        <v>74.367999999999995</v>
      </c>
      <c r="L445" s="143"/>
      <c r="M445" s="148"/>
      <c r="N445" s="149"/>
      <c r="O445" s="149"/>
      <c r="P445" s="149"/>
      <c r="Q445" s="149"/>
      <c r="R445" s="149"/>
      <c r="S445" s="149"/>
      <c r="T445" s="150"/>
      <c r="AT445" s="145" t="s">
        <v>140</v>
      </c>
      <c r="AU445" s="145" t="s">
        <v>139</v>
      </c>
      <c r="AV445" s="12" t="s">
        <v>139</v>
      </c>
      <c r="AW445" s="12" t="s">
        <v>24</v>
      </c>
      <c r="AX445" s="12" t="s">
        <v>69</v>
      </c>
      <c r="AY445" s="145" t="s">
        <v>132</v>
      </c>
    </row>
    <row r="446" spans="2:65" s="12" customFormat="1" ht="22.5">
      <c r="B446" s="143"/>
      <c r="D446" s="144" t="s">
        <v>140</v>
      </c>
      <c r="E446" s="145" t="s">
        <v>1</v>
      </c>
      <c r="F446" s="146" t="s">
        <v>228</v>
      </c>
      <c r="H446" s="147">
        <v>40.831000000000003</v>
      </c>
      <c r="L446" s="143"/>
      <c r="M446" s="148"/>
      <c r="N446" s="149"/>
      <c r="O446" s="149"/>
      <c r="P446" s="149"/>
      <c r="Q446" s="149"/>
      <c r="R446" s="149"/>
      <c r="S446" s="149"/>
      <c r="T446" s="150"/>
      <c r="AT446" s="145" t="s">
        <v>140</v>
      </c>
      <c r="AU446" s="145" t="s">
        <v>139</v>
      </c>
      <c r="AV446" s="12" t="s">
        <v>139</v>
      </c>
      <c r="AW446" s="12" t="s">
        <v>24</v>
      </c>
      <c r="AX446" s="12" t="s">
        <v>69</v>
      </c>
      <c r="AY446" s="145" t="s">
        <v>132</v>
      </c>
    </row>
    <row r="447" spans="2:65" s="12" customFormat="1" ht="22.5">
      <c r="B447" s="143"/>
      <c r="D447" s="144" t="s">
        <v>140</v>
      </c>
      <c r="E447" s="145" t="s">
        <v>1</v>
      </c>
      <c r="F447" s="146" t="s">
        <v>229</v>
      </c>
      <c r="H447" s="147">
        <v>41.427</v>
      </c>
      <c r="L447" s="143"/>
      <c r="M447" s="148"/>
      <c r="N447" s="149"/>
      <c r="O447" s="149"/>
      <c r="P447" s="149"/>
      <c r="Q447" s="149"/>
      <c r="R447" s="149"/>
      <c r="S447" s="149"/>
      <c r="T447" s="150"/>
      <c r="AT447" s="145" t="s">
        <v>140</v>
      </c>
      <c r="AU447" s="145" t="s">
        <v>139</v>
      </c>
      <c r="AV447" s="12" t="s">
        <v>139</v>
      </c>
      <c r="AW447" s="12" t="s">
        <v>24</v>
      </c>
      <c r="AX447" s="12" t="s">
        <v>69</v>
      </c>
      <c r="AY447" s="145" t="s">
        <v>132</v>
      </c>
    </row>
    <row r="448" spans="2:65" s="12" customFormat="1">
      <c r="B448" s="143"/>
      <c r="D448" s="144" t="s">
        <v>140</v>
      </c>
      <c r="E448" s="145" t="s">
        <v>1</v>
      </c>
      <c r="F448" s="146" t="s">
        <v>230</v>
      </c>
      <c r="H448" s="147">
        <v>21.006</v>
      </c>
      <c r="L448" s="143"/>
      <c r="M448" s="148"/>
      <c r="N448" s="149"/>
      <c r="O448" s="149"/>
      <c r="P448" s="149"/>
      <c r="Q448" s="149"/>
      <c r="R448" s="149"/>
      <c r="S448" s="149"/>
      <c r="T448" s="150"/>
      <c r="AT448" s="145" t="s">
        <v>140</v>
      </c>
      <c r="AU448" s="145" t="s">
        <v>139</v>
      </c>
      <c r="AV448" s="12" t="s">
        <v>139</v>
      </c>
      <c r="AW448" s="12" t="s">
        <v>24</v>
      </c>
      <c r="AX448" s="12" t="s">
        <v>69</v>
      </c>
      <c r="AY448" s="145" t="s">
        <v>132</v>
      </c>
    </row>
    <row r="449" spans="2:65" s="12" customFormat="1">
      <c r="B449" s="143"/>
      <c r="D449" s="144" t="s">
        <v>140</v>
      </c>
      <c r="E449" s="145" t="s">
        <v>1</v>
      </c>
      <c r="F449" s="146" t="s">
        <v>231</v>
      </c>
      <c r="H449" s="147">
        <v>11.643000000000001</v>
      </c>
      <c r="L449" s="143"/>
      <c r="M449" s="148"/>
      <c r="N449" s="149"/>
      <c r="O449" s="149"/>
      <c r="P449" s="149"/>
      <c r="Q449" s="149"/>
      <c r="R449" s="149"/>
      <c r="S449" s="149"/>
      <c r="T449" s="150"/>
      <c r="AT449" s="145" t="s">
        <v>140</v>
      </c>
      <c r="AU449" s="145" t="s">
        <v>139</v>
      </c>
      <c r="AV449" s="12" t="s">
        <v>139</v>
      </c>
      <c r="AW449" s="12" t="s">
        <v>24</v>
      </c>
      <c r="AX449" s="12" t="s">
        <v>69</v>
      </c>
      <c r="AY449" s="145" t="s">
        <v>132</v>
      </c>
    </row>
    <row r="450" spans="2:65" s="12" customFormat="1">
      <c r="B450" s="143"/>
      <c r="D450" s="144" t="s">
        <v>140</v>
      </c>
      <c r="E450" s="145" t="s">
        <v>1</v>
      </c>
      <c r="F450" s="146" t="s">
        <v>232</v>
      </c>
      <c r="H450" s="147">
        <v>11.534000000000001</v>
      </c>
      <c r="L450" s="143"/>
      <c r="M450" s="148"/>
      <c r="N450" s="149"/>
      <c r="O450" s="149"/>
      <c r="P450" s="149"/>
      <c r="Q450" s="149"/>
      <c r="R450" s="149"/>
      <c r="S450" s="149"/>
      <c r="T450" s="150"/>
      <c r="AT450" s="145" t="s">
        <v>140</v>
      </c>
      <c r="AU450" s="145" t="s">
        <v>139</v>
      </c>
      <c r="AV450" s="12" t="s">
        <v>139</v>
      </c>
      <c r="AW450" s="12" t="s">
        <v>24</v>
      </c>
      <c r="AX450" s="12" t="s">
        <v>69</v>
      </c>
      <c r="AY450" s="145" t="s">
        <v>132</v>
      </c>
    </row>
    <row r="451" spans="2:65" s="12" customFormat="1">
      <c r="B451" s="143"/>
      <c r="D451" s="144" t="s">
        <v>140</v>
      </c>
      <c r="E451" s="145" t="s">
        <v>1</v>
      </c>
      <c r="F451" s="146" t="s">
        <v>237</v>
      </c>
      <c r="H451" s="147">
        <v>-79.566000000000003</v>
      </c>
      <c r="L451" s="143"/>
      <c r="M451" s="148"/>
      <c r="N451" s="149"/>
      <c r="O451" s="149"/>
      <c r="P451" s="149"/>
      <c r="Q451" s="149"/>
      <c r="R451" s="149"/>
      <c r="S451" s="149"/>
      <c r="T451" s="150"/>
      <c r="AT451" s="145" t="s">
        <v>140</v>
      </c>
      <c r="AU451" s="145" t="s">
        <v>139</v>
      </c>
      <c r="AV451" s="12" t="s">
        <v>139</v>
      </c>
      <c r="AW451" s="12" t="s">
        <v>24</v>
      </c>
      <c r="AX451" s="12" t="s">
        <v>69</v>
      </c>
      <c r="AY451" s="145" t="s">
        <v>132</v>
      </c>
    </row>
    <row r="452" spans="2:65" s="13" customFormat="1">
      <c r="B452" s="151"/>
      <c r="D452" s="144" t="s">
        <v>140</v>
      </c>
      <c r="E452" s="152" t="s">
        <v>1</v>
      </c>
      <c r="F452" s="153" t="s">
        <v>142</v>
      </c>
      <c r="H452" s="154">
        <v>192.04300000000003</v>
      </c>
      <c r="L452" s="151"/>
      <c r="M452" s="155"/>
      <c r="N452" s="156"/>
      <c r="O452" s="156"/>
      <c r="P452" s="156"/>
      <c r="Q452" s="156"/>
      <c r="R452" s="156"/>
      <c r="S452" s="156"/>
      <c r="T452" s="157"/>
      <c r="AT452" s="152" t="s">
        <v>140</v>
      </c>
      <c r="AU452" s="152" t="s">
        <v>139</v>
      </c>
      <c r="AV452" s="13" t="s">
        <v>138</v>
      </c>
      <c r="AW452" s="13" t="s">
        <v>24</v>
      </c>
      <c r="AX452" s="13" t="s">
        <v>77</v>
      </c>
      <c r="AY452" s="152" t="s">
        <v>132</v>
      </c>
    </row>
    <row r="453" spans="2:65" s="1" customFormat="1" ht="24" customHeight="1">
      <c r="B453" s="130"/>
      <c r="C453" s="131" t="s">
        <v>665</v>
      </c>
      <c r="D453" s="131" t="s">
        <v>134</v>
      </c>
      <c r="E453" s="132" t="s">
        <v>666</v>
      </c>
      <c r="F453" s="133" t="s">
        <v>667</v>
      </c>
      <c r="G453" s="134" t="s">
        <v>176</v>
      </c>
      <c r="H453" s="135">
        <v>192.04300000000001</v>
      </c>
      <c r="I453" s="135">
        <v>0</v>
      </c>
      <c r="J453" s="135">
        <f>ROUND(I453*H453,3)</f>
        <v>0</v>
      </c>
      <c r="K453" s="133" t="s">
        <v>1</v>
      </c>
      <c r="L453" s="27"/>
      <c r="M453" s="136" t="s">
        <v>1</v>
      </c>
      <c r="N453" s="137" t="s">
        <v>35</v>
      </c>
      <c r="O453" s="138">
        <v>0</v>
      </c>
      <c r="P453" s="138">
        <f>O453*H453</f>
        <v>0</v>
      </c>
      <c r="Q453" s="138">
        <v>0</v>
      </c>
      <c r="R453" s="138">
        <f>Q453*H453</f>
        <v>0</v>
      </c>
      <c r="S453" s="138">
        <v>0</v>
      </c>
      <c r="T453" s="139">
        <f>S453*H453</f>
        <v>0</v>
      </c>
      <c r="AR453" s="140" t="s">
        <v>172</v>
      </c>
      <c r="AT453" s="140" t="s">
        <v>134</v>
      </c>
      <c r="AU453" s="140" t="s">
        <v>139</v>
      </c>
      <c r="AY453" s="15" t="s">
        <v>132</v>
      </c>
      <c r="BE453" s="141">
        <f>IF(N453="základná",J453,0)</f>
        <v>0</v>
      </c>
      <c r="BF453" s="141">
        <f>IF(N453="znížená",J453,0)</f>
        <v>0</v>
      </c>
      <c r="BG453" s="141">
        <f>IF(N453="zákl. prenesená",J453,0)</f>
        <v>0</v>
      </c>
      <c r="BH453" s="141">
        <f>IF(N453="zníž. prenesená",J453,0)</f>
        <v>0</v>
      </c>
      <c r="BI453" s="141">
        <f>IF(N453="nulová",J453,0)</f>
        <v>0</v>
      </c>
      <c r="BJ453" s="15" t="s">
        <v>139</v>
      </c>
      <c r="BK453" s="142">
        <f>ROUND(I453*H453,3)</f>
        <v>0</v>
      </c>
      <c r="BL453" s="15" t="s">
        <v>172</v>
      </c>
      <c r="BM453" s="140" t="s">
        <v>668</v>
      </c>
    </row>
    <row r="454" spans="2:65" s="12" customFormat="1">
      <c r="B454" s="143"/>
      <c r="D454" s="144" t="s">
        <v>140</v>
      </c>
      <c r="E454" s="145" t="s">
        <v>1</v>
      </c>
      <c r="F454" s="146" t="s">
        <v>664</v>
      </c>
      <c r="H454" s="147">
        <v>70.8</v>
      </c>
      <c r="L454" s="143"/>
      <c r="M454" s="148"/>
      <c r="N454" s="149"/>
      <c r="O454" s="149"/>
      <c r="P454" s="149"/>
      <c r="Q454" s="149"/>
      <c r="R454" s="149"/>
      <c r="S454" s="149"/>
      <c r="T454" s="150"/>
      <c r="AT454" s="145" t="s">
        <v>140</v>
      </c>
      <c r="AU454" s="145" t="s">
        <v>139</v>
      </c>
      <c r="AV454" s="12" t="s">
        <v>139</v>
      </c>
      <c r="AW454" s="12" t="s">
        <v>24</v>
      </c>
      <c r="AX454" s="12" t="s">
        <v>69</v>
      </c>
      <c r="AY454" s="145" t="s">
        <v>132</v>
      </c>
    </row>
    <row r="455" spans="2:65" s="12" customFormat="1" ht="22.5">
      <c r="B455" s="143"/>
      <c r="D455" s="144" t="s">
        <v>140</v>
      </c>
      <c r="E455" s="145" t="s">
        <v>1</v>
      </c>
      <c r="F455" s="146" t="s">
        <v>227</v>
      </c>
      <c r="H455" s="147">
        <v>74.367999999999995</v>
      </c>
      <c r="L455" s="143"/>
      <c r="M455" s="148"/>
      <c r="N455" s="149"/>
      <c r="O455" s="149"/>
      <c r="P455" s="149"/>
      <c r="Q455" s="149"/>
      <c r="R455" s="149"/>
      <c r="S455" s="149"/>
      <c r="T455" s="150"/>
      <c r="AT455" s="145" t="s">
        <v>140</v>
      </c>
      <c r="AU455" s="145" t="s">
        <v>139</v>
      </c>
      <c r="AV455" s="12" t="s">
        <v>139</v>
      </c>
      <c r="AW455" s="12" t="s">
        <v>24</v>
      </c>
      <c r="AX455" s="12" t="s">
        <v>69</v>
      </c>
      <c r="AY455" s="145" t="s">
        <v>132</v>
      </c>
    </row>
    <row r="456" spans="2:65" s="12" customFormat="1" ht="22.5">
      <c r="B456" s="143"/>
      <c r="D456" s="144" t="s">
        <v>140</v>
      </c>
      <c r="E456" s="145" t="s">
        <v>1</v>
      </c>
      <c r="F456" s="146" t="s">
        <v>228</v>
      </c>
      <c r="H456" s="147">
        <v>40.831000000000003</v>
      </c>
      <c r="L456" s="143"/>
      <c r="M456" s="148"/>
      <c r="N456" s="149"/>
      <c r="O456" s="149"/>
      <c r="P456" s="149"/>
      <c r="Q456" s="149"/>
      <c r="R456" s="149"/>
      <c r="S456" s="149"/>
      <c r="T456" s="150"/>
      <c r="AT456" s="145" t="s">
        <v>140</v>
      </c>
      <c r="AU456" s="145" t="s">
        <v>139</v>
      </c>
      <c r="AV456" s="12" t="s">
        <v>139</v>
      </c>
      <c r="AW456" s="12" t="s">
        <v>24</v>
      </c>
      <c r="AX456" s="12" t="s">
        <v>69</v>
      </c>
      <c r="AY456" s="145" t="s">
        <v>132</v>
      </c>
    </row>
    <row r="457" spans="2:65" s="12" customFormat="1" ht="22.5">
      <c r="B457" s="143"/>
      <c r="D457" s="144" t="s">
        <v>140</v>
      </c>
      <c r="E457" s="145" t="s">
        <v>1</v>
      </c>
      <c r="F457" s="146" t="s">
        <v>229</v>
      </c>
      <c r="H457" s="147">
        <v>41.427</v>
      </c>
      <c r="L457" s="143"/>
      <c r="M457" s="148"/>
      <c r="N457" s="149"/>
      <c r="O457" s="149"/>
      <c r="P457" s="149"/>
      <c r="Q457" s="149"/>
      <c r="R457" s="149"/>
      <c r="S457" s="149"/>
      <c r="T457" s="150"/>
      <c r="AT457" s="145" t="s">
        <v>140</v>
      </c>
      <c r="AU457" s="145" t="s">
        <v>139</v>
      </c>
      <c r="AV457" s="12" t="s">
        <v>139</v>
      </c>
      <c r="AW457" s="12" t="s">
        <v>24</v>
      </c>
      <c r="AX457" s="12" t="s">
        <v>69</v>
      </c>
      <c r="AY457" s="145" t="s">
        <v>132</v>
      </c>
    </row>
    <row r="458" spans="2:65" s="12" customFormat="1">
      <c r="B458" s="143"/>
      <c r="D458" s="144" t="s">
        <v>140</v>
      </c>
      <c r="E458" s="145" t="s">
        <v>1</v>
      </c>
      <c r="F458" s="146" t="s">
        <v>230</v>
      </c>
      <c r="H458" s="147">
        <v>21.006</v>
      </c>
      <c r="L458" s="143"/>
      <c r="M458" s="148"/>
      <c r="N458" s="149"/>
      <c r="O458" s="149"/>
      <c r="P458" s="149"/>
      <c r="Q458" s="149"/>
      <c r="R458" s="149"/>
      <c r="S458" s="149"/>
      <c r="T458" s="150"/>
      <c r="AT458" s="145" t="s">
        <v>140</v>
      </c>
      <c r="AU458" s="145" t="s">
        <v>139</v>
      </c>
      <c r="AV458" s="12" t="s">
        <v>139</v>
      </c>
      <c r="AW458" s="12" t="s">
        <v>24</v>
      </c>
      <c r="AX458" s="12" t="s">
        <v>69</v>
      </c>
      <c r="AY458" s="145" t="s">
        <v>132</v>
      </c>
    </row>
    <row r="459" spans="2:65" s="12" customFormat="1">
      <c r="B459" s="143"/>
      <c r="D459" s="144" t="s">
        <v>140</v>
      </c>
      <c r="E459" s="145" t="s">
        <v>1</v>
      </c>
      <c r="F459" s="146" t="s">
        <v>231</v>
      </c>
      <c r="H459" s="147">
        <v>11.643000000000001</v>
      </c>
      <c r="L459" s="143"/>
      <c r="M459" s="148"/>
      <c r="N459" s="149"/>
      <c r="O459" s="149"/>
      <c r="P459" s="149"/>
      <c r="Q459" s="149"/>
      <c r="R459" s="149"/>
      <c r="S459" s="149"/>
      <c r="T459" s="150"/>
      <c r="AT459" s="145" t="s">
        <v>140</v>
      </c>
      <c r="AU459" s="145" t="s">
        <v>139</v>
      </c>
      <c r="AV459" s="12" t="s">
        <v>139</v>
      </c>
      <c r="AW459" s="12" t="s">
        <v>24</v>
      </c>
      <c r="AX459" s="12" t="s">
        <v>69</v>
      </c>
      <c r="AY459" s="145" t="s">
        <v>132</v>
      </c>
    </row>
    <row r="460" spans="2:65" s="12" customFormat="1">
      <c r="B460" s="143"/>
      <c r="D460" s="144" t="s">
        <v>140</v>
      </c>
      <c r="E460" s="145" t="s">
        <v>1</v>
      </c>
      <c r="F460" s="146" t="s">
        <v>232</v>
      </c>
      <c r="H460" s="147">
        <v>11.534000000000001</v>
      </c>
      <c r="L460" s="143"/>
      <c r="M460" s="148"/>
      <c r="N460" s="149"/>
      <c r="O460" s="149"/>
      <c r="P460" s="149"/>
      <c r="Q460" s="149"/>
      <c r="R460" s="149"/>
      <c r="S460" s="149"/>
      <c r="T460" s="150"/>
      <c r="AT460" s="145" t="s">
        <v>140</v>
      </c>
      <c r="AU460" s="145" t="s">
        <v>139</v>
      </c>
      <c r="AV460" s="12" t="s">
        <v>139</v>
      </c>
      <c r="AW460" s="12" t="s">
        <v>24</v>
      </c>
      <c r="AX460" s="12" t="s">
        <v>69</v>
      </c>
      <c r="AY460" s="145" t="s">
        <v>132</v>
      </c>
    </row>
    <row r="461" spans="2:65" s="12" customFormat="1">
      <c r="B461" s="143"/>
      <c r="D461" s="144" t="s">
        <v>140</v>
      </c>
      <c r="E461" s="145" t="s">
        <v>1</v>
      </c>
      <c r="F461" s="146" t="s">
        <v>237</v>
      </c>
      <c r="H461" s="147">
        <v>-79.566000000000003</v>
      </c>
      <c r="L461" s="143"/>
      <c r="M461" s="148"/>
      <c r="N461" s="149"/>
      <c r="O461" s="149"/>
      <c r="P461" s="149"/>
      <c r="Q461" s="149"/>
      <c r="R461" s="149"/>
      <c r="S461" s="149"/>
      <c r="T461" s="150"/>
      <c r="AT461" s="145" t="s">
        <v>140</v>
      </c>
      <c r="AU461" s="145" t="s">
        <v>139</v>
      </c>
      <c r="AV461" s="12" t="s">
        <v>139</v>
      </c>
      <c r="AW461" s="12" t="s">
        <v>24</v>
      </c>
      <c r="AX461" s="12" t="s">
        <v>69</v>
      </c>
      <c r="AY461" s="145" t="s">
        <v>132</v>
      </c>
    </row>
    <row r="462" spans="2:65" s="13" customFormat="1">
      <c r="B462" s="151"/>
      <c r="D462" s="144" t="s">
        <v>140</v>
      </c>
      <c r="E462" s="152" t="s">
        <v>1</v>
      </c>
      <c r="F462" s="153" t="s">
        <v>142</v>
      </c>
      <c r="H462" s="154">
        <v>192.04300000000003</v>
      </c>
      <c r="L462" s="151"/>
      <c r="M462" s="155"/>
      <c r="N462" s="156"/>
      <c r="O462" s="156"/>
      <c r="P462" s="156"/>
      <c r="Q462" s="156"/>
      <c r="R462" s="156"/>
      <c r="S462" s="156"/>
      <c r="T462" s="157"/>
      <c r="AT462" s="152" t="s">
        <v>140</v>
      </c>
      <c r="AU462" s="152" t="s">
        <v>139</v>
      </c>
      <c r="AV462" s="13" t="s">
        <v>138</v>
      </c>
      <c r="AW462" s="13" t="s">
        <v>24</v>
      </c>
      <c r="AX462" s="13" t="s">
        <v>77</v>
      </c>
      <c r="AY462" s="152" t="s">
        <v>132</v>
      </c>
    </row>
    <row r="463" spans="2:65" s="1" customFormat="1" ht="24" customHeight="1">
      <c r="B463" s="130"/>
      <c r="C463" s="131" t="s">
        <v>432</v>
      </c>
      <c r="D463" s="131" t="s">
        <v>134</v>
      </c>
      <c r="E463" s="132" t="s">
        <v>669</v>
      </c>
      <c r="F463" s="133" t="s">
        <v>670</v>
      </c>
      <c r="G463" s="134" t="s">
        <v>176</v>
      </c>
      <c r="H463" s="135">
        <v>192.04300000000001</v>
      </c>
      <c r="I463" s="135">
        <v>0</v>
      </c>
      <c r="J463" s="135">
        <f>ROUND(I463*H463,3)</f>
        <v>0</v>
      </c>
      <c r="K463" s="133" t="s">
        <v>1</v>
      </c>
      <c r="L463" s="27"/>
      <c r="M463" s="136" t="s">
        <v>1</v>
      </c>
      <c r="N463" s="137" t="s">
        <v>35</v>
      </c>
      <c r="O463" s="138">
        <v>0</v>
      </c>
      <c r="P463" s="138">
        <f>O463*H463</f>
        <v>0</v>
      </c>
      <c r="Q463" s="138">
        <v>0</v>
      </c>
      <c r="R463" s="138">
        <f>Q463*H463</f>
        <v>0</v>
      </c>
      <c r="S463" s="138">
        <v>0</v>
      </c>
      <c r="T463" s="139">
        <f>S463*H463</f>
        <v>0</v>
      </c>
      <c r="AR463" s="140" t="s">
        <v>172</v>
      </c>
      <c r="AT463" s="140" t="s">
        <v>134</v>
      </c>
      <c r="AU463" s="140" t="s">
        <v>139</v>
      </c>
      <c r="AY463" s="15" t="s">
        <v>132</v>
      </c>
      <c r="BE463" s="141">
        <f>IF(N463="základná",J463,0)</f>
        <v>0</v>
      </c>
      <c r="BF463" s="141">
        <f>IF(N463="znížená",J463,0)</f>
        <v>0</v>
      </c>
      <c r="BG463" s="141">
        <f>IF(N463="zákl. prenesená",J463,0)</f>
        <v>0</v>
      </c>
      <c r="BH463" s="141">
        <f>IF(N463="zníž. prenesená",J463,0)</f>
        <v>0</v>
      </c>
      <c r="BI463" s="141">
        <f>IF(N463="nulová",J463,0)</f>
        <v>0</v>
      </c>
      <c r="BJ463" s="15" t="s">
        <v>139</v>
      </c>
      <c r="BK463" s="142">
        <f>ROUND(I463*H463,3)</f>
        <v>0</v>
      </c>
      <c r="BL463" s="15" t="s">
        <v>172</v>
      </c>
      <c r="BM463" s="140" t="s">
        <v>671</v>
      </c>
    </row>
    <row r="464" spans="2:65" s="12" customFormat="1">
      <c r="B464" s="143"/>
      <c r="D464" s="144" t="s">
        <v>140</v>
      </c>
      <c r="E464" s="145" t="s">
        <v>1</v>
      </c>
      <c r="F464" s="146" t="s">
        <v>664</v>
      </c>
      <c r="H464" s="147">
        <v>70.8</v>
      </c>
      <c r="L464" s="143"/>
      <c r="M464" s="148"/>
      <c r="N464" s="149"/>
      <c r="O464" s="149"/>
      <c r="P464" s="149"/>
      <c r="Q464" s="149"/>
      <c r="R464" s="149"/>
      <c r="S464" s="149"/>
      <c r="T464" s="150"/>
      <c r="AT464" s="145" t="s">
        <v>140</v>
      </c>
      <c r="AU464" s="145" t="s">
        <v>139</v>
      </c>
      <c r="AV464" s="12" t="s">
        <v>139</v>
      </c>
      <c r="AW464" s="12" t="s">
        <v>24</v>
      </c>
      <c r="AX464" s="12" t="s">
        <v>69</v>
      </c>
      <c r="AY464" s="145" t="s">
        <v>132</v>
      </c>
    </row>
    <row r="465" spans="2:65" s="12" customFormat="1" ht="22.5">
      <c r="B465" s="143"/>
      <c r="D465" s="144" t="s">
        <v>140</v>
      </c>
      <c r="E465" s="145" t="s">
        <v>1</v>
      </c>
      <c r="F465" s="146" t="s">
        <v>227</v>
      </c>
      <c r="H465" s="147">
        <v>74.367999999999995</v>
      </c>
      <c r="L465" s="143"/>
      <c r="M465" s="148"/>
      <c r="N465" s="149"/>
      <c r="O465" s="149"/>
      <c r="P465" s="149"/>
      <c r="Q465" s="149"/>
      <c r="R465" s="149"/>
      <c r="S465" s="149"/>
      <c r="T465" s="150"/>
      <c r="AT465" s="145" t="s">
        <v>140</v>
      </c>
      <c r="AU465" s="145" t="s">
        <v>139</v>
      </c>
      <c r="AV465" s="12" t="s">
        <v>139</v>
      </c>
      <c r="AW465" s="12" t="s">
        <v>24</v>
      </c>
      <c r="AX465" s="12" t="s">
        <v>69</v>
      </c>
      <c r="AY465" s="145" t="s">
        <v>132</v>
      </c>
    </row>
    <row r="466" spans="2:65" s="12" customFormat="1" ht="22.5">
      <c r="B466" s="143"/>
      <c r="D466" s="144" t="s">
        <v>140</v>
      </c>
      <c r="E466" s="145" t="s">
        <v>1</v>
      </c>
      <c r="F466" s="146" t="s">
        <v>228</v>
      </c>
      <c r="H466" s="147">
        <v>40.831000000000003</v>
      </c>
      <c r="L466" s="143"/>
      <c r="M466" s="148"/>
      <c r="N466" s="149"/>
      <c r="O466" s="149"/>
      <c r="P466" s="149"/>
      <c r="Q466" s="149"/>
      <c r="R466" s="149"/>
      <c r="S466" s="149"/>
      <c r="T466" s="150"/>
      <c r="AT466" s="145" t="s">
        <v>140</v>
      </c>
      <c r="AU466" s="145" t="s">
        <v>139</v>
      </c>
      <c r="AV466" s="12" t="s">
        <v>139</v>
      </c>
      <c r="AW466" s="12" t="s">
        <v>24</v>
      </c>
      <c r="AX466" s="12" t="s">
        <v>69</v>
      </c>
      <c r="AY466" s="145" t="s">
        <v>132</v>
      </c>
    </row>
    <row r="467" spans="2:65" s="12" customFormat="1" ht="22.5">
      <c r="B467" s="143"/>
      <c r="D467" s="144" t="s">
        <v>140</v>
      </c>
      <c r="E467" s="145" t="s">
        <v>1</v>
      </c>
      <c r="F467" s="146" t="s">
        <v>229</v>
      </c>
      <c r="H467" s="147">
        <v>41.427</v>
      </c>
      <c r="L467" s="143"/>
      <c r="M467" s="148"/>
      <c r="N467" s="149"/>
      <c r="O467" s="149"/>
      <c r="P467" s="149"/>
      <c r="Q467" s="149"/>
      <c r="R467" s="149"/>
      <c r="S467" s="149"/>
      <c r="T467" s="150"/>
      <c r="AT467" s="145" t="s">
        <v>140</v>
      </c>
      <c r="AU467" s="145" t="s">
        <v>139</v>
      </c>
      <c r="AV467" s="12" t="s">
        <v>139</v>
      </c>
      <c r="AW467" s="12" t="s">
        <v>24</v>
      </c>
      <c r="AX467" s="12" t="s">
        <v>69</v>
      </c>
      <c r="AY467" s="145" t="s">
        <v>132</v>
      </c>
    </row>
    <row r="468" spans="2:65" s="12" customFormat="1">
      <c r="B468" s="143"/>
      <c r="D468" s="144" t="s">
        <v>140</v>
      </c>
      <c r="E468" s="145" t="s">
        <v>1</v>
      </c>
      <c r="F468" s="146" t="s">
        <v>230</v>
      </c>
      <c r="H468" s="147">
        <v>21.006</v>
      </c>
      <c r="L468" s="143"/>
      <c r="M468" s="148"/>
      <c r="N468" s="149"/>
      <c r="O468" s="149"/>
      <c r="P468" s="149"/>
      <c r="Q468" s="149"/>
      <c r="R468" s="149"/>
      <c r="S468" s="149"/>
      <c r="T468" s="150"/>
      <c r="AT468" s="145" t="s">
        <v>140</v>
      </c>
      <c r="AU468" s="145" t="s">
        <v>139</v>
      </c>
      <c r="AV468" s="12" t="s">
        <v>139</v>
      </c>
      <c r="AW468" s="12" t="s">
        <v>24</v>
      </c>
      <c r="AX468" s="12" t="s">
        <v>69</v>
      </c>
      <c r="AY468" s="145" t="s">
        <v>132</v>
      </c>
    </row>
    <row r="469" spans="2:65" s="12" customFormat="1">
      <c r="B469" s="143"/>
      <c r="D469" s="144" t="s">
        <v>140</v>
      </c>
      <c r="E469" s="145" t="s">
        <v>1</v>
      </c>
      <c r="F469" s="146" t="s">
        <v>231</v>
      </c>
      <c r="H469" s="147">
        <v>11.643000000000001</v>
      </c>
      <c r="L469" s="143"/>
      <c r="M469" s="148"/>
      <c r="N469" s="149"/>
      <c r="O469" s="149"/>
      <c r="P469" s="149"/>
      <c r="Q469" s="149"/>
      <c r="R469" s="149"/>
      <c r="S469" s="149"/>
      <c r="T469" s="150"/>
      <c r="AT469" s="145" t="s">
        <v>140</v>
      </c>
      <c r="AU469" s="145" t="s">
        <v>139</v>
      </c>
      <c r="AV469" s="12" t="s">
        <v>139</v>
      </c>
      <c r="AW469" s="12" t="s">
        <v>24</v>
      </c>
      <c r="AX469" s="12" t="s">
        <v>69</v>
      </c>
      <c r="AY469" s="145" t="s">
        <v>132</v>
      </c>
    </row>
    <row r="470" spans="2:65" s="12" customFormat="1">
      <c r="B470" s="143"/>
      <c r="D470" s="144" t="s">
        <v>140</v>
      </c>
      <c r="E470" s="145" t="s">
        <v>1</v>
      </c>
      <c r="F470" s="146" t="s">
        <v>232</v>
      </c>
      <c r="H470" s="147">
        <v>11.534000000000001</v>
      </c>
      <c r="L470" s="143"/>
      <c r="M470" s="148"/>
      <c r="N470" s="149"/>
      <c r="O470" s="149"/>
      <c r="P470" s="149"/>
      <c r="Q470" s="149"/>
      <c r="R470" s="149"/>
      <c r="S470" s="149"/>
      <c r="T470" s="150"/>
      <c r="AT470" s="145" t="s">
        <v>140</v>
      </c>
      <c r="AU470" s="145" t="s">
        <v>139</v>
      </c>
      <c r="AV470" s="12" t="s">
        <v>139</v>
      </c>
      <c r="AW470" s="12" t="s">
        <v>24</v>
      </c>
      <c r="AX470" s="12" t="s">
        <v>69</v>
      </c>
      <c r="AY470" s="145" t="s">
        <v>132</v>
      </c>
    </row>
    <row r="471" spans="2:65" s="12" customFormat="1">
      <c r="B471" s="143"/>
      <c r="D471" s="144" t="s">
        <v>140</v>
      </c>
      <c r="E471" s="145" t="s">
        <v>1</v>
      </c>
      <c r="F471" s="146" t="s">
        <v>237</v>
      </c>
      <c r="H471" s="147">
        <v>-79.566000000000003</v>
      </c>
      <c r="L471" s="143"/>
      <c r="M471" s="148"/>
      <c r="N471" s="149"/>
      <c r="O471" s="149"/>
      <c r="P471" s="149"/>
      <c r="Q471" s="149"/>
      <c r="R471" s="149"/>
      <c r="S471" s="149"/>
      <c r="T471" s="150"/>
      <c r="AT471" s="145" t="s">
        <v>140</v>
      </c>
      <c r="AU471" s="145" t="s">
        <v>139</v>
      </c>
      <c r="AV471" s="12" t="s">
        <v>139</v>
      </c>
      <c r="AW471" s="12" t="s">
        <v>24</v>
      </c>
      <c r="AX471" s="12" t="s">
        <v>69</v>
      </c>
      <c r="AY471" s="145" t="s">
        <v>132</v>
      </c>
    </row>
    <row r="472" spans="2:65" s="13" customFormat="1">
      <c r="B472" s="151"/>
      <c r="D472" s="144" t="s">
        <v>140</v>
      </c>
      <c r="E472" s="152" t="s">
        <v>1</v>
      </c>
      <c r="F472" s="153" t="s">
        <v>142</v>
      </c>
      <c r="H472" s="154">
        <v>192.04300000000003</v>
      </c>
      <c r="L472" s="151"/>
      <c r="M472" s="155"/>
      <c r="N472" s="156"/>
      <c r="O472" s="156"/>
      <c r="P472" s="156"/>
      <c r="Q472" s="156"/>
      <c r="R472" s="156"/>
      <c r="S472" s="156"/>
      <c r="T472" s="157"/>
      <c r="AT472" s="152" t="s">
        <v>140</v>
      </c>
      <c r="AU472" s="152" t="s">
        <v>139</v>
      </c>
      <c r="AV472" s="13" t="s">
        <v>138</v>
      </c>
      <c r="AW472" s="13" t="s">
        <v>24</v>
      </c>
      <c r="AX472" s="13" t="s">
        <v>77</v>
      </c>
      <c r="AY472" s="152" t="s">
        <v>132</v>
      </c>
    </row>
    <row r="473" spans="2:65" s="11" customFormat="1" ht="25.9" customHeight="1">
      <c r="B473" s="118"/>
      <c r="D473" s="119" t="s">
        <v>68</v>
      </c>
      <c r="E473" s="120" t="s">
        <v>211</v>
      </c>
      <c r="F473" s="120" t="s">
        <v>672</v>
      </c>
      <c r="J473" s="121">
        <f>BK473</f>
        <v>0</v>
      </c>
      <c r="L473" s="118"/>
      <c r="M473" s="122"/>
      <c r="N473" s="123"/>
      <c r="O473" s="123"/>
      <c r="P473" s="124">
        <f>P474+P499</f>
        <v>0</v>
      </c>
      <c r="Q473" s="123"/>
      <c r="R473" s="124">
        <f>R474+R499</f>
        <v>0</v>
      </c>
      <c r="S473" s="123"/>
      <c r="T473" s="125">
        <f>T474+T499</f>
        <v>0</v>
      </c>
      <c r="AR473" s="119" t="s">
        <v>146</v>
      </c>
      <c r="AT473" s="126" t="s">
        <v>68</v>
      </c>
      <c r="AU473" s="126" t="s">
        <v>69</v>
      </c>
      <c r="AY473" s="119" t="s">
        <v>132</v>
      </c>
      <c r="BK473" s="127">
        <f>BK474+BK499</f>
        <v>0</v>
      </c>
    </row>
    <row r="474" spans="2:65" s="11" customFormat="1" ht="22.9" customHeight="1">
      <c r="B474" s="118"/>
      <c r="D474" s="119" t="s">
        <v>68</v>
      </c>
      <c r="E474" s="128" t="s">
        <v>673</v>
      </c>
      <c r="F474" s="128" t="s">
        <v>674</v>
      </c>
      <c r="J474" s="129">
        <f>BK474</f>
        <v>0</v>
      </c>
      <c r="L474" s="118"/>
      <c r="M474" s="122"/>
      <c r="N474" s="123"/>
      <c r="O474" s="123"/>
      <c r="P474" s="124">
        <f>SUM(P475:P498)</f>
        <v>0</v>
      </c>
      <c r="Q474" s="123"/>
      <c r="R474" s="124">
        <f>SUM(R475:R498)</f>
        <v>0</v>
      </c>
      <c r="S474" s="123"/>
      <c r="T474" s="125">
        <f>SUM(T475:T498)</f>
        <v>0</v>
      </c>
      <c r="AR474" s="119" t="s">
        <v>146</v>
      </c>
      <c r="AT474" s="126" t="s">
        <v>68</v>
      </c>
      <c r="AU474" s="126" t="s">
        <v>77</v>
      </c>
      <c r="AY474" s="119" t="s">
        <v>132</v>
      </c>
      <c r="BK474" s="127">
        <f>SUM(BK475:BK498)</f>
        <v>0</v>
      </c>
    </row>
    <row r="475" spans="2:65" s="1" customFormat="1" ht="24" customHeight="1">
      <c r="B475" s="130"/>
      <c r="C475" s="131" t="s">
        <v>675</v>
      </c>
      <c r="D475" s="131" t="s">
        <v>134</v>
      </c>
      <c r="E475" s="132" t="s">
        <v>676</v>
      </c>
      <c r="F475" s="133" t="s">
        <v>677</v>
      </c>
      <c r="G475" s="134" t="s">
        <v>157</v>
      </c>
      <c r="H475" s="135">
        <v>180</v>
      </c>
      <c r="I475" s="135">
        <v>0</v>
      </c>
      <c r="J475" s="135">
        <f>ROUND(I475*H475,3)</f>
        <v>0</v>
      </c>
      <c r="K475" s="133" t="s">
        <v>1</v>
      </c>
      <c r="L475" s="27"/>
      <c r="M475" s="136" t="s">
        <v>1</v>
      </c>
      <c r="N475" s="137" t="s">
        <v>35</v>
      </c>
      <c r="O475" s="138">
        <v>0</v>
      </c>
      <c r="P475" s="138">
        <f>O475*H475</f>
        <v>0</v>
      </c>
      <c r="Q475" s="138">
        <v>0</v>
      </c>
      <c r="R475" s="138">
        <f>Q475*H475</f>
        <v>0</v>
      </c>
      <c r="S475" s="138">
        <v>0</v>
      </c>
      <c r="T475" s="139">
        <f>S475*H475</f>
        <v>0</v>
      </c>
      <c r="AR475" s="140" t="s">
        <v>282</v>
      </c>
      <c r="AT475" s="140" t="s">
        <v>134</v>
      </c>
      <c r="AU475" s="140" t="s">
        <v>139</v>
      </c>
      <c r="AY475" s="15" t="s">
        <v>132</v>
      </c>
      <c r="BE475" s="141">
        <f>IF(N475="základná",J475,0)</f>
        <v>0</v>
      </c>
      <c r="BF475" s="141">
        <f>IF(N475="znížená",J475,0)</f>
        <v>0</v>
      </c>
      <c r="BG475" s="141">
        <f>IF(N475="zákl. prenesená",J475,0)</f>
        <v>0</v>
      </c>
      <c r="BH475" s="141">
        <f>IF(N475="zníž. prenesená",J475,0)</f>
        <v>0</v>
      </c>
      <c r="BI475" s="141">
        <f>IF(N475="nulová",J475,0)</f>
        <v>0</v>
      </c>
      <c r="BJ475" s="15" t="s">
        <v>139</v>
      </c>
      <c r="BK475" s="142">
        <f>ROUND(I475*H475,3)</f>
        <v>0</v>
      </c>
      <c r="BL475" s="15" t="s">
        <v>282</v>
      </c>
      <c r="BM475" s="140" t="s">
        <v>678</v>
      </c>
    </row>
    <row r="476" spans="2:65" s="12" customFormat="1">
      <c r="B476" s="143"/>
      <c r="D476" s="144" t="s">
        <v>140</v>
      </c>
      <c r="E476" s="145" t="s">
        <v>1</v>
      </c>
      <c r="F476" s="146" t="s">
        <v>679</v>
      </c>
      <c r="H476" s="147">
        <v>180</v>
      </c>
      <c r="I476" s="12">
        <v>0</v>
      </c>
      <c r="L476" s="143"/>
      <c r="M476" s="148"/>
      <c r="N476" s="149"/>
      <c r="O476" s="149"/>
      <c r="P476" s="149"/>
      <c r="Q476" s="149"/>
      <c r="R476" s="149"/>
      <c r="S476" s="149"/>
      <c r="T476" s="150"/>
      <c r="AT476" s="145" t="s">
        <v>140</v>
      </c>
      <c r="AU476" s="145" t="s">
        <v>139</v>
      </c>
      <c r="AV476" s="12" t="s">
        <v>139</v>
      </c>
      <c r="AW476" s="12" t="s">
        <v>24</v>
      </c>
      <c r="AX476" s="12" t="s">
        <v>69</v>
      </c>
      <c r="AY476" s="145" t="s">
        <v>132</v>
      </c>
    </row>
    <row r="477" spans="2:65" s="13" customFormat="1">
      <c r="B477" s="151"/>
      <c r="D477" s="144" t="s">
        <v>140</v>
      </c>
      <c r="E477" s="152" t="s">
        <v>1</v>
      </c>
      <c r="F477" s="153" t="s">
        <v>142</v>
      </c>
      <c r="H477" s="154">
        <v>180</v>
      </c>
      <c r="L477" s="151"/>
      <c r="M477" s="155"/>
      <c r="N477" s="156"/>
      <c r="O477" s="156"/>
      <c r="P477" s="156"/>
      <c r="Q477" s="156"/>
      <c r="R477" s="156"/>
      <c r="S477" s="156"/>
      <c r="T477" s="157"/>
      <c r="AT477" s="152" t="s">
        <v>140</v>
      </c>
      <c r="AU477" s="152" t="s">
        <v>139</v>
      </c>
      <c r="AV477" s="13" t="s">
        <v>138</v>
      </c>
      <c r="AW477" s="13" t="s">
        <v>24</v>
      </c>
      <c r="AX477" s="13" t="s">
        <v>77</v>
      </c>
      <c r="AY477" s="152" t="s">
        <v>132</v>
      </c>
    </row>
    <row r="478" spans="2:65" s="1" customFormat="1" ht="16.5" customHeight="1">
      <c r="B478" s="130"/>
      <c r="C478" s="158" t="s">
        <v>436</v>
      </c>
      <c r="D478" s="158" t="s">
        <v>211</v>
      </c>
      <c r="E478" s="159" t="s">
        <v>680</v>
      </c>
      <c r="F478" s="160" t="s">
        <v>681</v>
      </c>
      <c r="G478" s="161" t="s">
        <v>157</v>
      </c>
      <c r="H478" s="162">
        <v>180</v>
      </c>
      <c r="I478" s="162">
        <v>0</v>
      </c>
      <c r="J478" s="162">
        <f t="shared" ref="J478:J498" si="20">ROUND(I478*H478,3)</f>
        <v>0</v>
      </c>
      <c r="K478" s="160" t="s">
        <v>1</v>
      </c>
      <c r="L478" s="163"/>
      <c r="M478" s="164" t="s">
        <v>1</v>
      </c>
      <c r="N478" s="165" t="s">
        <v>35</v>
      </c>
      <c r="O478" s="138">
        <v>0</v>
      </c>
      <c r="P478" s="138">
        <f t="shared" ref="P478:P498" si="21">O478*H478</f>
        <v>0</v>
      </c>
      <c r="Q478" s="138">
        <v>0</v>
      </c>
      <c r="R478" s="138">
        <f t="shared" ref="R478:R498" si="22">Q478*H478</f>
        <v>0</v>
      </c>
      <c r="S478" s="138">
        <v>0</v>
      </c>
      <c r="T478" s="139">
        <f t="shared" ref="T478:T498" si="23">S478*H478</f>
        <v>0</v>
      </c>
      <c r="AR478" s="140" t="s">
        <v>682</v>
      </c>
      <c r="AT478" s="140" t="s">
        <v>211</v>
      </c>
      <c r="AU478" s="140" t="s">
        <v>139</v>
      </c>
      <c r="AY478" s="15" t="s">
        <v>132</v>
      </c>
      <c r="BE478" s="141">
        <f t="shared" ref="BE478:BE498" si="24">IF(N478="základná",J478,0)</f>
        <v>0</v>
      </c>
      <c r="BF478" s="141">
        <f t="shared" ref="BF478:BF498" si="25">IF(N478="znížená",J478,0)</f>
        <v>0</v>
      </c>
      <c r="BG478" s="141">
        <f t="shared" ref="BG478:BG498" si="26">IF(N478="zákl. prenesená",J478,0)</f>
        <v>0</v>
      </c>
      <c r="BH478" s="141">
        <f t="shared" ref="BH478:BH498" si="27">IF(N478="zníž. prenesená",J478,0)</f>
        <v>0</v>
      </c>
      <c r="BI478" s="141">
        <f t="shared" ref="BI478:BI498" si="28">IF(N478="nulová",J478,0)</f>
        <v>0</v>
      </c>
      <c r="BJ478" s="15" t="s">
        <v>139</v>
      </c>
      <c r="BK478" s="142">
        <f t="shared" ref="BK478:BK498" si="29">ROUND(I478*H478,3)</f>
        <v>0</v>
      </c>
      <c r="BL478" s="15" t="s">
        <v>282</v>
      </c>
      <c r="BM478" s="140" t="s">
        <v>682</v>
      </c>
    </row>
    <row r="479" spans="2:65" s="1" customFormat="1" ht="16.5" customHeight="1">
      <c r="B479" s="130"/>
      <c r="C479" s="131" t="s">
        <v>683</v>
      </c>
      <c r="D479" s="131" t="s">
        <v>134</v>
      </c>
      <c r="E479" s="132" t="s">
        <v>684</v>
      </c>
      <c r="F479" s="133" t="s">
        <v>685</v>
      </c>
      <c r="G479" s="134" t="s">
        <v>171</v>
      </c>
      <c r="H479" s="135">
        <v>21</v>
      </c>
      <c r="I479" s="135">
        <v>0</v>
      </c>
      <c r="J479" s="135">
        <f t="shared" si="20"/>
        <v>0</v>
      </c>
      <c r="K479" s="133" t="s">
        <v>1</v>
      </c>
      <c r="L479" s="27"/>
      <c r="M479" s="136" t="s">
        <v>1</v>
      </c>
      <c r="N479" s="137" t="s">
        <v>35</v>
      </c>
      <c r="O479" s="138">
        <v>0</v>
      </c>
      <c r="P479" s="138">
        <f t="shared" si="21"/>
        <v>0</v>
      </c>
      <c r="Q479" s="138">
        <v>0</v>
      </c>
      <c r="R479" s="138">
        <f t="shared" si="22"/>
        <v>0</v>
      </c>
      <c r="S479" s="138">
        <v>0</v>
      </c>
      <c r="T479" s="139">
        <f t="shared" si="23"/>
        <v>0</v>
      </c>
      <c r="AR479" s="140" t="s">
        <v>282</v>
      </c>
      <c r="AT479" s="140" t="s">
        <v>134</v>
      </c>
      <c r="AU479" s="140" t="s">
        <v>139</v>
      </c>
      <c r="AY479" s="15" t="s">
        <v>132</v>
      </c>
      <c r="BE479" s="141">
        <f t="shared" si="24"/>
        <v>0</v>
      </c>
      <c r="BF479" s="141">
        <f t="shared" si="25"/>
        <v>0</v>
      </c>
      <c r="BG479" s="141">
        <f t="shared" si="26"/>
        <v>0</v>
      </c>
      <c r="BH479" s="141">
        <f t="shared" si="27"/>
        <v>0</v>
      </c>
      <c r="BI479" s="141">
        <f t="shared" si="28"/>
        <v>0</v>
      </c>
      <c r="BJ479" s="15" t="s">
        <v>139</v>
      </c>
      <c r="BK479" s="142">
        <f t="shared" si="29"/>
        <v>0</v>
      </c>
      <c r="BL479" s="15" t="s">
        <v>282</v>
      </c>
      <c r="BM479" s="140" t="s">
        <v>686</v>
      </c>
    </row>
    <row r="480" spans="2:65" s="1" customFormat="1" ht="16.5" customHeight="1">
      <c r="B480" s="130"/>
      <c r="C480" s="158" t="s">
        <v>441</v>
      </c>
      <c r="D480" s="158" t="s">
        <v>211</v>
      </c>
      <c r="E480" s="159" t="s">
        <v>687</v>
      </c>
      <c r="F480" s="160" t="s">
        <v>688</v>
      </c>
      <c r="G480" s="161" t="s">
        <v>171</v>
      </c>
      <c r="H480" s="162">
        <v>21</v>
      </c>
      <c r="I480" s="162">
        <v>0</v>
      </c>
      <c r="J480" s="162">
        <f t="shared" si="20"/>
        <v>0</v>
      </c>
      <c r="K480" s="160" t="s">
        <v>1</v>
      </c>
      <c r="L480" s="163"/>
      <c r="M480" s="164" t="s">
        <v>1</v>
      </c>
      <c r="N480" s="165" t="s">
        <v>35</v>
      </c>
      <c r="O480" s="138">
        <v>0</v>
      </c>
      <c r="P480" s="138">
        <f t="shared" si="21"/>
        <v>0</v>
      </c>
      <c r="Q480" s="138">
        <v>0</v>
      </c>
      <c r="R480" s="138">
        <f t="shared" si="22"/>
        <v>0</v>
      </c>
      <c r="S480" s="138">
        <v>0</v>
      </c>
      <c r="T480" s="139">
        <f t="shared" si="23"/>
        <v>0</v>
      </c>
      <c r="AR480" s="140" t="s">
        <v>682</v>
      </c>
      <c r="AT480" s="140" t="s">
        <v>211</v>
      </c>
      <c r="AU480" s="140" t="s">
        <v>139</v>
      </c>
      <c r="AY480" s="15" t="s">
        <v>132</v>
      </c>
      <c r="BE480" s="141">
        <f t="shared" si="24"/>
        <v>0</v>
      </c>
      <c r="BF480" s="141">
        <f t="shared" si="25"/>
        <v>0</v>
      </c>
      <c r="BG480" s="141">
        <f t="shared" si="26"/>
        <v>0</v>
      </c>
      <c r="BH480" s="141">
        <f t="shared" si="27"/>
        <v>0</v>
      </c>
      <c r="BI480" s="141">
        <f t="shared" si="28"/>
        <v>0</v>
      </c>
      <c r="BJ480" s="15" t="s">
        <v>139</v>
      </c>
      <c r="BK480" s="142">
        <f t="shared" si="29"/>
        <v>0</v>
      </c>
      <c r="BL480" s="15" t="s">
        <v>282</v>
      </c>
      <c r="BM480" s="140" t="s">
        <v>689</v>
      </c>
    </row>
    <row r="481" spans="2:65" s="1" customFormat="1" ht="16.5" customHeight="1">
      <c r="B481" s="130"/>
      <c r="C481" s="131" t="s">
        <v>690</v>
      </c>
      <c r="D481" s="131" t="s">
        <v>134</v>
      </c>
      <c r="E481" s="132" t="s">
        <v>691</v>
      </c>
      <c r="F481" s="133" t="s">
        <v>692</v>
      </c>
      <c r="G481" s="134" t="s">
        <v>171</v>
      </c>
      <c r="H481" s="135">
        <v>11</v>
      </c>
      <c r="I481" s="135">
        <v>0</v>
      </c>
      <c r="J481" s="135">
        <f t="shared" si="20"/>
        <v>0</v>
      </c>
      <c r="K481" s="133" t="s">
        <v>1</v>
      </c>
      <c r="L481" s="27"/>
      <c r="M481" s="136" t="s">
        <v>1</v>
      </c>
      <c r="N481" s="137" t="s">
        <v>35</v>
      </c>
      <c r="O481" s="138">
        <v>0</v>
      </c>
      <c r="P481" s="138">
        <f t="shared" si="21"/>
        <v>0</v>
      </c>
      <c r="Q481" s="138">
        <v>0</v>
      </c>
      <c r="R481" s="138">
        <f t="shared" si="22"/>
        <v>0</v>
      </c>
      <c r="S481" s="138">
        <v>0</v>
      </c>
      <c r="T481" s="139">
        <f t="shared" si="23"/>
        <v>0</v>
      </c>
      <c r="AR481" s="140" t="s">
        <v>282</v>
      </c>
      <c r="AT481" s="140" t="s">
        <v>134</v>
      </c>
      <c r="AU481" s="140" t="s">
        <v>139</v>
      </c>
      <c r="AY481" s="15" t="s">
        <v>132</v>
      </c>
      <c r="BE481" s="141">
        <f t="shared" si="24"/>
        <v>0</v>
      </c>
      <c r="BF481" s="141">
        <f t="shared" si="25"/>
        <v>0</v>
      </c>
      <c r="BG481" s="141">
        <f t="shared" si="26"/>
        <v>0</v>
      </c>
      <c r="BH481" s="141">
        <f t="shared" si="27"/>
        <v>0</v>
      </c>
      <c r="BI481" s="141">
        <f t="shared" si="28"/>
        <v>0</v>
      </c>
      <c r="BJ481" s="15" t="s">
        <v>139</v>
      </c>
      <c r="BK481" s="142">
        <f t="shared" si="29"/>
        <v>0</v>
      </c>
      <c r="BL481" s="15" t="s">
        <v>282</v>
      </c>
      <c r="BM481" s="140" t="s">
        <v>693</v>
      </c>
    </row>
    <row r="482" spans="2:65" s="1" customFormat="1" ht="16.5" customHeight="1">
      <c r="B482" s="130"/>
      <c r="C482" s="158" t="s">
        <v>445</v>
      </c>
      <c r="D482" s="158" t="s">
        <v>211</v>
      </c>
      <c r="E482" s="159" t="s">
        <v>694</v>
      </c>
      <c r="F482" s="160" t="s">
        <v>695</v>
      </c>
      <c r="G482" s="161" t="s">
        <v>171</v>
      </c>
      <c r="H482" s="162">
        <v>11</v>
      </c>
      <c r="I482" s="162">
        <v>0</v>
      </c>
      <c r="J482" s="162">
        <f t="shared" si="20"/>
        <v>0</v>
      </c>
      <c r="K482" s="160" t="s">
        <v>1</v>
      </c>
      <c r="L482" s="163"/>
      <c r="M482" s="164" t="s">
        <v>1</v>
      </c>
      <c r="N482" s="165" t="s">
        <v>35</v>
      </c>
      <c r="O482" s="138">
        <v>0</v>
      </c>
      <c r="P482" s="138">
        <f t="shared" si="21"/>
        <v>0</v>
      </c>
      <c r="Q482" s="138">
        <v>0</v>
      </c>
      <c r="R482" s="138">
        <f t="shared" si="22"/>
        <v>0</v>
      </c>
      <c r="S482" s="138">
        <v>0</v>
      </c>
      <c r="T482" s="139">
        <f t="shared" si="23"/>
        <v>0</v>
      </c>
      <c r="AR482" s="140" t="s">
        <v>682</v>
      </c>
      <c r="AT482" s="140" t="s">
        <v>211</v>
      </c>
      <c r="AU482" s="140" t="s">
        <v>139</v>
      </c>
      <c r="AY482" s="15" t="s">
        <v>132</v>
      </c>
      <c r="BE482" s="141">
        <f t="shared" si="24"/>
        <v>0</v>
      </c>
      <c r="BF482" s="141">
        <f t="shared" si="25"/>
        <v>0</v>
      </c>
      <c r="BG482" s="141">
        <f t="shared" si="26"/>
        <v>0</v>
      </c>
      <c r="BH482" s="141">
        <f t="shared" si="27"/>
        <v>0</v>
      </c>
      <c r="BI482" s="141">
        <f t="shared" si="28"/>
        <v>0</v>
      </c>
      <c r="BJ482" s="15" t="s">
        <v>139</v>
      </c>
      <c r="BK482" s="142">
        <f t="shared" si="29"/>
        <v>0</v>
      </c>
      <c r="BL482" s="15" t="s">
        <v>282</v>
      </c>
      <c r="BM482" s="140" t="s">
        <v>696</v>
      </c>
    </row>
    <row r="483" spans="2:65" s="1" customFormat="1" ht="24" customHeight="1">
      <c r="B483" s="130"/>
      <c r="C483" s="131" t="s">
        <v>697</v>
      </c>
      <c r="D483" s="131" t="s">
        <v>134</v>
      </c>
      <c r="E483" s="132" t="s">
        <v>698</v>
      </c>
      <c r="F483" s="133" t="s">
        <v>699</v>
      </c>
      <c r="G483" s="134" t="s">
        <v>171</v>
      </c>
      <c r="H483" s="135">
        <v>10</v>
      </c>
      <c r="I483" s="135">
        <v>0</v>
      </c>
      <c r="J483" s="135">
        <f t="shared" si="20"/>
        <v>0</v>
      </c>
      <c r="K483" s="133" t="s">
        <v>1</v>
      </c>
      <c r="L483" s="27"/>
      <c r="M483" s="136" t="s">
        <v>1</v>
      </c>
      <c r="N483" s="137" t="s">
        <v>35</v>
      </c>
      <c r="O483" s="138">
        <v>0</v>
      </c>
      <c r="P483" s="138">
        <f t="shared" si="21"/>
        <v>0</v>
      </c>
      <c r="Q483" s="138">
        <v>0</v>
      </c>
      <c r="R483" s="138">
        <f t="shared" si="22"/>
        <v>0</v>
      </c>
      <c r="S483" s="138">
        <v>0</v>
      </c>
      <c r="T483" s="139">
        <f t="shared" si="23"/>
        <v>0</v>
      </c>
      <c r="AR483" s="140" t="s">
        <v>282</v>
      </c>
      <c r="AT483" s="140" t="s">
        <v>134</v>
      </c>
      <c r="AU483" s="140" t="s">
        <v>139</v>
      </c>
      <c r="AY483" s="15" t="s">
        <v>132</v>
      </c>
      <c r="BE483" s="141">
        <f t="shared" si="24"/>
        <v>0</v>
      </c>
      <c r="BF483" s="141">
        <f t="shared" si="25"/>
        <v>0</v>
      </c>
      <c r="BG483" s="141">
        <f t="shared" si="26"/>
        <v>0</v>
      </c>
      <c r="BH483" s="141">
        <f t="shared" si="27"/>
        <v>0</v>
      </c>
      <c r="BI483" s="141">
        <f t="shared" si="28"/>
        <v>0</v>
      </c>
      <c r="BJ483" s="15" t="s">
        <v>139</v>
      </c>
      <c r="BK483" s="142">
        <f t="shared" si="29"/>
        <v>0</v>
      </c>
      <c r="BL483" s="15" t="s">
        <v>282</v>
      </c>
      <c r="BM483" s="140" t="s">
        <v>700</v>
      </c>
    </row>
    <row r="484" spans="2:65" s="1" customFormat="1" ht="16.5" customHeight="1">
      <c r="B484" s="130"/>
      <c r="C484" s="158" t="s">
        <v>450</v>
      </c>
      <c r="D484" s="158" t="s">
        <v>211</v>
      </c>
      <c r="E484" s="159" t="s">
        <v>701</v>
      </c>
      <c r="F484" s="160" t="s">
        <v>702</v>
      </c>
      <c r="G484" s="161" t="s">
        <v>171</v>
      </c>
      <c r="H484" s="162">
        <v>10</v>
      </c>
      <c r="I484" s="162">
        <v>0</v>
      </c>
      <c r="J484" s="162">
        <f t="shared" si="20"/>
        <v>0</v>
      </c>
      <c r="K484" s="160" t="s">
        <v>1</v>
      </c>
      <c r="L484" s="163"/>
      <c r="M484" s="164" t="s">
        <v>1</v>
      </c>
      <c r="N484" s="165" t="s">
        <v>35</v>
      </c>
      <c r="O484" s="138">
        <v>0</v>
      </c>
      <c r="P484" s="138">
        <f t="shared" si="21"/>
        <v>0</v>
      </c>
      <c r="Q484" s="138">
        <v>0</v>
      </c>
      <c r="R484" s="138">
        <f t="shared" si="22"/>
        <v>0</v>
      </c>
      <c r="S484" s="138">
        <v>0</v>
      </c>
      <c r="T484" s="139">
        <f t="shared" si="23"/>
        <v>0</v>
      </c>
      <c r="AR484" s="140" t="s">
        <v>682</v>
      </c>
      <c r="AT484" s="140" t="s">
        <v>211</v>
      </c>
      <c r="AU484" s="140" t="s">
        <v>139</v>
      </c>
      <c r="AY484" s="15" t="s">
        <v>132</v>
      </c>
      <c r="BE484" s="141">
        <f t="shared" si="24"/>
        <v>0</v>
      </c>
      <c r="BF484" s="141">
        <f t="shared" si="25"/>
        <v>0</v>
      </c>
      <c r="BG484" s="141">
        <f t="shared" si="26"/>
        <v>0</v>
      </c>
      <c r="BH484" s="141">
        <f t="shared" si="27"/>
        <v>0</v>
      </c>
      <c r="BI484" s="141">
        <f t="shared" si="28"/>
        <v>0</v>
      </c>
      <c r="BJ484" s="15" t="s">
        <v>139</v>
      </c>
      <c r="BK484" s="142">
        <f t="shared" si="29"/>
        <v>0</v>
      </c>
      <c r="BL484" s="15" t="s">
        <v>282</v>
      </c>
      <c r="BM484" s="140" t="s">
        <v>703</v>
      </c>
    </row>
    <row r="485" spans="2:65" s="1" customFormat="1" ht="24" customHeight="1">
      <c r="B485" s="130"/>
      <c r="C485" s="131" t="s">
        <v>704</v>
      </c>
      <c r="D485" s="131" t="s">
        <v>134</v>
      </c>
      <c r="E485" s="132" t="s">
        <v>705</v>
      </c>
      <c r="F485" s="133" t="s">
        <v>706</v>
      </c>
      <c r="G485" s="134" t="s">
        <v>171</v>
      </c>
      <c r="H485" s="135">
        <v>4</v>
      </c>
      <c r="I485" s="135">
        <v>0</v>
      </c>
      <c r="J485" s="135">
        <f t="shared" si="20"/>
        <v>0</v>
      </c>
      <c r="K485" s="133" t="s">
        <v>1</v>
      </c>
      <c r="L485" s="27"/>
      <c r="M485" s="136" t="s">
        <v>1</v>
      </c>
      <c r="N485" s="137" t="s">
        <v>35</v>
      </c>
      <c r="O485" s="138">
        <v>0</v>
      </c>
      <c r="P485" s="138">
        <f t="shared" si="21"/>
        <v>0</v>
      </c>
      <c r="Q485" s="138">
        <v>0</v>
      </c>
      <c r="R485" s="138">
        <f t="shared" si="22"/>
        <v>0</v>
      </c>
      <c r="S485" s="138">
        <v>0</v>
      </c>
      <c r="T485" s="139">
        <f t="shared" si="23"/>
        <v>0</v>
      </c>
      <c r="AR485" s="140" t="s">
        <v>282</v>
      </c>
      <c r="AT485" s="140" t="s">
        <v>134</v>
      </c>
      <c r="AU485" s="140" t="s">
        <v>139</v>
      </c>
      <c r="AY485" s="15" t="s">
        <v>132</v>
      </c>
      <c r="BE485" s="141">
        <f t="shared" si="24"/>
        <v>0</v>
      </c>
      <c r="BF485" s="141">
        <f t="shared" si="25"/>
        <v>0</v>
      </c>
      <c r="BG485" s="141">
        <f t="shared" si="26"/>
        <v>0</v>
      </c>
      <c r="BH485" s="141">
        <f t="shared" si="27"/>
        <v>0</v>
      </c>
      <c r="BI485" s="141">
        <f t="shared" si="28"/>
        <v>0</v>
      </c>
      <c r="BJ485" s="15" t="s">
        <v>139</v>
      </c>
      <c r="BK485" s="142">
        <f t="shared" si="29"/>
        <v>0</v>
      </c>
      <c r="BL485" s="15" t="s">
        <v>282</v>
      </c>
      <c r="BM485" s="140" t="s">
        <v>707</v>
      </c>
    </row>
    <row r="486" spans="2:65" s="1" customFormat="1" ht="16.5" customHeight="1">
      <c r="B486" s="130"/>
      <c r="C486" s="131" t="s">
        <v>454</v>
      </c>
      <c r="D486" s="131" t="s">
        <v>134</v>
      </c>
      <c r="E486" s="132" t="s">
        <v>708</v>
      </c>
      <c r="F486" s="133" t="s">
        <v>709</v>
      </c>
      <c r="G486" s="134" t="s">
        <v>171</v>
      </c>
      <c r="H486" s="135">
        <v>1</v>
      </c>
      <c r="I486" s="135">
        <v>0</v>
      </c>
      <c r="J486" s="135">
        <f t="shared" si="20"/>
        <v>0</v>
      </c>
      <c r="K486" s="133" t="s">
        <v>1</v>
      </c>
      <c r="L486" s="27"/>
      <c r="M486" s="136" t="s">
        <v>1</v>
      </c>
      <c r="N486" s="137" t="s">
        <v>35</v>
      </c>
      <c r="O486" s="138">
        <v>0</v>
      </c>
      <c r="P486" s="138">
        <f t="shared" si="21"/>
        <v>0</v>
      </c>
      <c r="Q486" s="138">
        <v>0</v>
      </c>
      <c r="R486" s="138">
        <f t="shared" si="22"/>
        <v>0</v>
      </c>
      <c r="S486" s="138">
        <v>0</v>
      </c>
      <c r="T486" s="139">
        <f t="shared" si="23"/>
        <v>0</v>
      </c>
      <c r="AR486" s="140" t="s">
        <v>282</v>
      </c>
      <c r="AT486" s="140" t="s">
        <v>134</v>
      </c>
      <c r="AU486" s="140" t="s">
        <v>139</v>
      </c>
      <c r="AY486" s="15" t="s">
        <v>132</v>
      </c>
      <c r="BE486" s="141">
        <f t="shared" si="24"/>
        <v>0</v>
      </c>
      <c r="BF486" s="141">
        <f t="shared" si="25"/>
        <v>0</v>
      </c>
      <c r="BG486" s="141">
        <f t="shared" si="26"/>
        <v>0</v>
      </c>
      <c r="BH486" s="141">
        <f t="shared" si="27"/>
        <v>0</v>
      </c>
      <c r="BI486" s="141">
        <f t="shared" si="28"/>
        <v>0</v>
      </c>
      <c r="BJ486" s="15" t="s">
        <v>139</v>
      </c>
      <c r="BK486" s="142">
        <f t="shared" si="29"/>
        <v>0</v>
      </c>
      <c r="BL486" s="15" t="s">
        <v>282</v>
      </c>
      <c r="BM486" s="140" t="s">
        <v>710</v>
      </c>
    </row>
    <row r="487" spans="2:65" s="1" customFormat="1" ht="16.5" customHeight="1">
      <c r="B487" s="130"/>
      <c r="C487" s="158" t="s">
        <v>711</v>
      </c>
      <c r="D487" s="158" t="s">
        <v>211</v>
      </c>
      <c r="E487" s="159" t="s">
        <v>712</v>
      </c>
      <c r="F487" s="160" t="s">
        <v>709</v>
      </c>
      <c r="G487" s="161" t="s">
        <v>171</v>
      </c>
      <c r="H487" s="162">
        <v>1</v>
      </c>
      <c r="I487" s="162">
        <v>0</v>
      </c>
      <c r="J487" s="162">
        <f t="shared" si="20"/>
        <v>0</v>
      </c>
      <c r="K487" s="160" t="s">
        <v>1</v>
      </c>
      <c r="L487" s="163"/>
      <c r="M487" s="164" t="s">
        <v>1</v>
      </c>
      <c r="N487" s="165" t="s">
        <v>35</v>
      </c>
      <c r="O487" s="138">
        <v>0</v>
      </c>
      <c r="P487" s="138">
        <f t="shared" si="21"/>
        <v>0</v>
      </c>
      <c r="Q487" s="138">
        <v>0</v>
      </c>
      <c r="R487" s="138">
        <f t="shared" si="22"/>
        <v>0</v>
      </c>
      <c r="S487" s="138">
        <v>0</v>
      </c>
      <c r="T487" s="139">
        <f t="shared" si="23"/>
        <v>0</v>
      </c>
      <c r="AR487" s="140" t="s">
        <v>682</v>
      </c>
      <c r="AT487" s="140" t="s">
        <v>211</v>
      </c>
      <c r="AU487" s="140" t="s">
        <v>139</v>
      </c>
      <c r="AY487" s="15" t="s">
        <v>132</v>
      </c>
      <c r="BE487" s="141">
        <f t="shared" si="24"/>
        <v>0</v>
      </c>
      <c r="BF487" s="141">
        <f t="shared" si="25"/>
        <v>0</v>
      </c>
      <c r="BG487" s="141">
        <f t="shared" si="26"/>
        <v>0</v>
      </c>
      <c r="BH487" s="141">
        <f t="shared" si="27"/>
        <v>0</v>
      </c>
      <c r="BI487" s="141">
        <f t="shared" si="28"/>
        <v>0</v>
      </c>
      <c r="BJ487" s="15" t="s">
        <v>139</v>
      </c>
      <c r="BK487" s="142">
        <f t="shared" si="29"/>
        <v>0</v>
      </c>
      <c r="BL487" s="15" t="s">
        <v>282</v>
      </c>
      <c r="BM487" s="140" t="s">
        <v>713</v>
      </c>
    </row>
    <row r="488" spans="2:65" s="1" customFormat="1" ht="24" customHeight="1">
      <c r="B488" s="130"/>
      <c r="C488" s="131" t="s">
        <v>460</v>
      </c>
      <c r="D488" s="131" t="s">
        <v>134</v>
      </c>
      <c r="E488" s="132" t="s">
        <v>714</v>
      </c>
      <c r="F488" s="133" t="s">
        <v>715</v>
      </c>
      <c r="G488" s="134" t="s">
        <v>171</v>
      </c>
      <c r="H488" s="135">
        <v>9</v>
      </c>
      <c r="I488" s="135">
        <v>0</v>
      </c>
      <c r="J488" s="135">
        <f t="shared" si="20"/>
        <v>0</v>
      </c>
      <c r="K488" s="133" t="s">
        <v>1</v>
      </c>
      <c r="L488" s="27"/>
      <c r="M488" s="136" t="s">
        <v>1</v>
      </c>
      <c r="N488" s="137" t="s">
        <v>35</v>
      </c>
      <c r="O488" s="138">
        <v>0</v>
      </c>
      <c r="P488" s="138">
        <f t="shared" si="21"/>
        <v>0</v>
      </c>
      <c r="Q488" s="138">
        <v>0</v>
      </c>
      <c r="R488" s="138">
        <f t="shared" si="22"/>
        <v>0</v>
      </c>
      <c r="S488" s="138">
        <v>0</v>
      </c>
      <c r="T488" s="139">
        <f t="shared" si="23"/>
        <v>0</v>
      </c>
      <c r="AR488" s="140" t="s">
        <v>282</v>
      </c>
      <c r="AT488" s="140" t="s">
        <v>134</v>
      </c>
      <c r="AU488" s="140" t="s">
        <v>139</v>
      </c>
      <c r="AY488" s="15" t="s">
        <v>132</v>
      </c>
      <c r="BE488" s="141">
        <f t="shared" si="24"/>
        <v>0</v>
      </c>
      <c r="BF488" s="141">
        <f t="shared" si="25"/>
        <v>0</v>
      </c>
      <c r="BG488" s="141">
        <f t="shared" si="26"/>
        <v>0</v>
      </c>
      <c r="BH488" s="141">
        <f t="shared" si="27"/>
        <v>0</v>
      </c>
      <c r="BI488" s="141">
        <f t="shared" si="28"/>
        <v>0</v>
      </c>
      <c r="BJ488" s="15" t="s">
        <v>139</v>
      </c>
      <c r="BK488" s="142">
        <f t="shared" si="29"/>
        <v>0</v>
      </c>
      <c r="BL488" s="15" t="s">
        <v>282</v>
      </c>
      <c r="BM488" s="140" t="s">
        <v>716</v>
      </c>
    </row>
    <row r="489" spans="2:65" s="1" customFormat="1" ht="16.5" customHeight="1">
      <c r="B489" s="130"/>
      <c r="C489" s="158" t="s">
        <v>717</v>
      </c>
      <c r="D489" s="158" t="s">
        <v>211</v>
      </c>
      <c r="E489" s="159" t="s">
        <v>718</v>
      </c>
      <c r="F489" s="160" t="s">
        <v>719</v>
      </c>
      <c r="G489" s="161" t="s">
        <v>171</v>
      </c>
      <c r="H489" s="162">
        <v>9</v>
      </c>
      <c r="I489" s="162">
        <v>0</v>
      </c>
      <c r="J489" s="162">
        <f t="shared" si="20"/>
        <v>0</v>
      </c>
      <c r="K489" s="160" t="s">
        <v>1</v>
      </c>
      <c r="L489" s="163"/>
      <c r="M489" s="164" t="s">
        <v>1</v>
      </c>
      <c r="N489" s="165" t="s">
        <v>35</v>
      </c>
      <c r="O489" s="138">
        <v>0</v>
      </c>
      <c r="P489" s="138">
        <f t="shared" si="21"/>
        <v>0</v>
      </c>
      <c r="Q489" s="138">
        <v>0</v>
      </c>
      <c r="R489" s="138">
        <f t="shared" si="22"/>
        <v>0</v>
      </c>
      <c r="S489" s="138">
        <v>0</v>
      </c>
      <c r="T489" s="139">
        <f t="shared" si="23"/>
        <v>0</v>
      </c>
      <c r="AR489" s="140" t="s">
        <v>682</v>
      </c>
      <c r="AT489" s="140" t="s">
        <v>211</v>
      </c>
      <c r="AU489" s="140" t="s">
        <v>139</v>
      </c>
      <c r="AY489" s="15" t="s">
        <v>132</v>
      </c>
      <c r="BE489" s="141">
        <f t="shared" si="24"/>
        <v>0</v>
      </c>
      <c r="BF489" s="141">
        <f t="shared" si="25"/>
        <v>0</v>
      </c>
      <c r="BG489" s="141">
        <f t="shared" si="26"/>
        <v>0</v>
      </c>
      <c r="BH489" s="141">
        <f t="shared" si="27"/>
        <v>0</v>
      </c>
      <c r="BI489" s="141">
        <f t="shared" si="28"/>
        <v>0</v>
      </c>
      <c r="BJ489" s="15" t="s">
        <v>139</v>
      </c>
      <c r="BK489" s="142">
        <f t="shared" si="29"/>
        <v>0</v>
      </c>
      <c r="BL489" s="15" t="s">
        <v>282</v>
      </c>
      <c r="BM489" s="140" t="s">
        <v>720</v>
      </c>
    </row>
    <row r="490" spans="2:65" s="1" customFormat="1" ht="16.5" customHeight="1">
      <c r="B490" s="130"/>
      <c r="C490" s="131" t="s">
        <v>464</v>
      </c>
      <c r="D490" s="131" t="s">
        <v>134</v>
      </c>
      <c r="E490" s="132" t="s">
        <v>721</v>
      </c>
      <c r="F490" s="133" t="s">
        <v>722</v>
      </c>
      <c r="G490" s="134" t="s">
        <v>157</v>
      </c>
      <c r="H490" s="135">
        <v>87</v>
      </c>
      <c r="I490" s="135">
        <v>0</v>
      </c>
      <c r="J490" s="135">
        <f t="shared" si="20"/>
        <v>0</v>
      </c>
      <c r="K490" s="133" t="s">
        <v>1</v>
      </c>
      <c r="L490" s="27"/>
      <c r="M490" s="136" t="s">
        <v>1</v>
      </c>
      <c r="N490" s="137" t="s">
        <v>35</v>
      </c>
      <c r="O490" s="138">
        <v>0</v>
      </c>
      <c r="P490" s="138">
        <f t="shared" si="21"/>
        <v>0</v>
      </c>
      <c r="Q490" s="138">
        <v>0</v>
      </c>
      <c r="R490" s="138">
        <f t="shared" si="22"/>
        <v>0</v>
      </c>
      <c r="S490" s="138">
        <v>0</v>
      </c>
      <c r="T490" s="139">
        <f t="shared" si="23"/>
        <v>0</v>
      </c>
      <c r="AR490" s="140" t="s">
        <v>282</v>
      </c>
      <c r="AT490" s="140" t="s">
        <v>134</v>
      </c>
      <c r="AU490" s="140" t="s">
        <v>139</v>
      </c>
      <c r="AY490" s="15" t="s">
        <v>132</v>
      </c>
      <c r="BE490" s="141">
        <f t="shared" si="24"/>
        <v>0</v>
      </c>
      <c r="BF490" s="141">
        <f t="shared" si="25"/>
        <v>0</v>
      </c>
      <c r="BG490" s="141">
        <f t="shared" si="26"/>
        <v>0</v>
      </c>
      <c r="BH490" s="141">
        <f t="shared" si="27"/>
        <v>0</v>
      </c>
      <c r="BI490" s="141">
        <f t="shared" si="28"/>
        <v>0</v>
      </c>
      <c r="BJ490" s="15" t="s">
        <v>139</v>
      </c>
      <c r="BK490" s="142">
        <f t="shared" si="29"/>
        <v>0</v>
      </c>
      <c r="BL490" s="15" t="s">
        <v>282</v>
      </c>
      <c r="BM490" s="140" t="s">
        <v>723</v>
      </c>
    </row>
    <row r="491" spans="2:65" s="1" customFormat="1" ht="16.5" customHeight="1">
      <c r="B491" s="130"/>
      <c r="C491" s="158" t="s">
        <v>724</v>
      </c>
      <c r="D491" s="158" t="s">
        <v>211</v>
      </c>
      <c r="E491" s="159" t="s">
        <v>725</v>
      </c>
      <c r="F491" s="160" t="s">
        <v>726</v>
      </c>
      <c r="G491" s="161" t="s">
        <v>157</v>
      </c>
      <c r="H491" s="162">
        <v>87</v>
      </c>
      <c r="I491" s="162">
        <v>0</v>
      </c>
      <c r="J491" s="162">
        <f t="shared" si="20"/>
        <v>0</v>
      </c>
      <c r="K491" s="160" t="s">
        <v>1</v>
      </c>
      <c r="L491" s="163"/>
      <c r="M491" s="164" t="s">
        <v>1</v>
      </c>
      <c r="N491" s="165" t="s">
        <v>35</v>
      </c>
      <c r="O491" s="138">
        <v>0</v>
      </c>
      <c r="P491" s="138">
        <f t="shared" si="21"/>
        <v>0</v>
      </c>
      <c r="Q491" s="138">
        <v>0</v>
      </c>
      <c r="R491" s="138">
        <f t="shared" si="22"/>
        <v>0</v>
      </c>
      <c r="S491" s="138">
        <v>0</v>
      </c>
      <c r="T491" s="139">
        <f t="shared" si="23"/>
        <v>0</v>
      </c>
      <c r="AR491" s="140" t="s">
        <v>682</v>
      </c>
      <c r="AT491" s="140" t="s">
        <v>211</v>
      </c>
      <c r="AU491" s="140" t="s">
        <v>139</v>
      </c>
      <c r="AY491" s="15" t="s">
        <v>132</v>
      </c>
      <c r="BE491" s="141">
        <f t="shared" si="24"/>
        <v>0</v>
      </c>
      <c r="BF491" s="141">
        <f t="shared" si="25"/>
        <v>0</v>
      </c>
      <c r="BG491" s="141">
        <f t="shared" si="26"/>
        <v>0</v>
      </c>
      <c r="BH491" s="141">
        <f t="shared" si="27"/>
        <v>0</v>
      </c>
      <c r="BI491" s="141">
        <f t="shared" si="28"/>
        <v>0</v>
      </c>
      <c r="BJ491" s="15" t="s">
        <v>139</v>
      </c>
      <c r="BK491" s="142">
        <f t="shared" si="29"/>
        <v>0</v>
      </c>
      <c r="BL491" s="15" t="s">
        <v>282</v>
      </c>
      <c r="BM491" s="140" t="s">
        <v>727</v>
      </c>
    </row>
    <row r="492" spans="2:65" s="1" customFormat="1" ht="16.5" customHeight="1">
      <c r="B492" s="130"/>
      <c r="C492" s="131" t="s">
        <v>467</v>
      </c>
      <c r="D492" s="131" t="s">
        <v>134</v>
      </c>
      <c r="E492" s="132" t="s">
        <v>728</v>
      </c>
      <c r="F492" s="133" t="s">
        <v>729</v>
      </c>
      <c r="G492" s="134" t="s">
        <v>157</v>
      </c>
      <c r="H492" s="135">
        <v>93</v>
      </c>
      <c r="I492" s="135">
        <v>0</v>
      </c>
      <c r="J492" s="135">
        <f t="shared" si="20"/>
        <v>0</v>
      </c>
      <c r="K492" s="133" t="s">
        <v>1</v>
      </c>
      <c r="L492" s="27"/>
      <c r="M492" s="136" t="s">
        <v>1</v>
      </c>
      <c r="N492" s="137" t="s">
        <v>35</v>
      </c>
      <c r="O492" s="138">
        <v>0</v>
      </c>
      <c r="P492" s="138">
        <f t="shared" si="21"/>
        <v>0</v>
      </c>
      <c r="Q492" s="138">
        <v>0</v>
      </c>
      <c r="R492" s="138">
        <f t="shared" si="22"/>
        <v>0</v>
      </c>
      <c r="S492" s="138">
        <v>0</v>
      </c>
      <c r="T492" s="139">
        <f t="shared" si="23"/>
        <v>0</v>
      </c>
      <c r="AR492" s="140" t="s">
        <v>282</v>
      </c>
      <c r="AT492" s="140" t="s">
        <v>134</v>
      </c>
      <c r="AU492" s="140" t="s">
        <v>139</v>
      </c>
      <c r="AY492" s="15" t="s">
        <v>132</v>
      </c>
      <c r="BE492" s="141">
        <f t="shared" si="24"/>
        <v>0</v>
      </c>
      <c r="BF492" s="141">
        <f t="shared" si="25"/>
        <v>0</v>
      </c>
      <c r="BG492" s="141">
        <f t="shared" si="26"/>
        <v>0</v>
      </c>
      <c r="BH492" s="141">
        <f t="shared" si="27"/>
        <v>0</v>
      </c>
      <c r="BI492" s="141">
        <f t="shared" si="28"/>
        <v>0</v>
      </c>
      <c r="BJ492" s="15" t="s">
        <v>139</v>
      </c>
      <c r="BK492" s="142">
        <f t="shared" si="29"/>
        <v>0</v>
      </c>
      <c r="BL492" s="15" t="s">
        <v>282</v>
      </c>
      <c r="BM492" s="140" t="s">
        <v>730</v>
      </c>
    </row>
    <row r="493" spans="2:65" s="1" customFormat="1" ht="16.5" customHeight="1">
      <c r="B493" s="130"/>
      <c r="C493" s="158" t="s">
        <v>731</v>
      </c>
      <c r="D493" s="158" t="s">
        <v>211</v>
      </c>
      <c r="E493" s="159" t="s">
        <v>732</v>
      </c>
      <c r="F493" s="160" t="s">
        <v>733</v>
      </c>
      <c r="G493" s="161" t="s">
        <v>157</v>
      </c>
      <c r="H493" s="162">
        <v>93</v>
      </c>
      <c r="I493" s="162">
        <v>0</v>
      </c>
      <c r="J493" s="162">
        <f t="shared" si="20"/>
        <v>0</v>
      </c>
      <c r="K493" s="160" t="s">
        <v>1</v>
      </c>
      <c r="L493" s="163"/>
      <c r="M493" s="164" t="s">
        <v>1</v>
      </c>
      <c r="N493" s="165" t="s">
        <v>35</v>
      </c>
      <c r="O493" s="138">
        <v>0</v>
      </c>
      <c r="P493" s="138">
        <f t="shared" si="21"/>
        <v>0</v>
      </c>
      <c r="Q493" s="138">
        <v>0</v>
      </c>
      <c r="R493" s="138">
        <f t="shared" si="22"/>
        <v>0</v>
      </c>
      <c r="S493" s="138">
        <v>0</v>
      </c>
      <c r="T493" s="139">
        <f t="shared" si="23"/>
        <v>0</v>
      </c>
      <c r="AR493" s="140" t="s">
        <v>682</v>
      </c>
      <c r="AT493" s="140" t="s">
        <v>211</v>
      </c>
      <c r="AU493" s="140" t="s">
        <v>139</v>
      </c>
      <c r="AY493" s="15" t="s">
        <v>132</v>
      </c>
      <c r="BE493" s="141">
        <f t="shared" si="24"/>
        <v>0</v>
      </c>
      <c r="BF493" s="141">
        <f t="shared" si="25"/>
        <v>0</v>
      </c>
      <c r="BG493" s="141">
        <f t="shared" si="26"/>
        <v>0</v>
      </c>
      <c r="BH493" s="141">
        <f t="shared" si="27"/>
        <v>0</v>
      </c>
      <c r="BI493" s="141">
        <f t="shared" si="28"/>
        <v>0</v>
      </c>
      <c r="BJ493" s="15" t="s">
        <v>139</v>
      </c>
      <c r="BK493" s="142">
        <f t="shared" si="29"/>
        <v>0</v>
      </c>
      <c r="BL493" s="15" t="s">
        <v>282</v>
      </c>
      <c r="BM493" s="140" t="s">
        <v>734</v>
      </c>
    </row>
    <row r="494" spans="2:65" s="1" customFormat="1" ht="16.5" customHeight="1">
      <c r="B494" s="130"/>
      <c r="C494" s="131" t="s">
        <v>471</v>
      </c>
      <c r="D494" s="131" t="s">
        <v>134</v>
      </c>
      <c r="E494" s="132" t="s">
        <v>735</v>
      </c>
      <c r="F494" s="133" t="s">
        <v>736</v>
      </c>
      <c r="G494" s="134" t="s">
        <v>157</v>
      </c>
      <c r="H494" s="135">
        <v>12</v>
      </c>
      <c r="I494" s="135">
        <v>0</v>
      </c>
      <c r="J494" s="135">
        <f t="shared" si="20"/>
        <v>0</v>
      </c>
      <c r="K494" s="133" t="s">
        <v>1</v>
      </c>
      <c r="L494" s="27"/>
      <c r="M494" s="136" t="s">
        <v>1</v>
      </c>
      <c r="N494" s="137" t="s">
        <v>35</v>
      </c>
      <c r="O494" s="138">
        <v>0</v>
      </c>
      <c r="P494" s="138">
        <f t="shared" si="21"/>
        <v>0</v>
      </c>
      <c r="Q494" s="138">
        <v>0</v>
      </c>
      <c r="R494" s="138">
        <f t="shared" si="22"/>
        <v>0</v>
      </c>
      <c r="S494" s="138">
        <v>0</v>
      </c>
      <c r="T494" s="139">
        <f t="shared" si="23"/>
        <v>0</v>
      </c>
      <c r="AR494" s="140" t="s">
        <v>282</v>
      </c>
      <c r="AT494" s="140" t="s">
        <v>134</v>
      </c>
      <c r="AU494" s="140" t="s">
        <v>139</v>
      </c>
      <c r="AY494" s="15" t="s">
        <v>132</v>
      </c>
      <c r="BE494" s="141">
        <f t="shared" si="24"/>
        <v>0</v>
      </c>
      <c r="BF494" s="141">
        <f t="shared" si="25"/>
        <v>0</v>
      </c>
      <c r="BG494" s="141">
        <f t="shared" si="26"/>
        <v>0</v>
      </c>
      <c r="BH494" s="141">
        <f t="shared" si="27"/>
        <v>0</v>
      </c>
      <c r="BI494" s="141">
        <f t="shared" si="28"/>
        <v>0</v>
      </c>
      <c r="BJ494" s="15" t="s">
        <v>139</v>
      </c>
      <c r="BK494" s="142">
        <f t="shared" si="29"/>
        <v>0</v>
      </c>
      <c r="BL494" s="15" t="s">
        <v>282</v>
      </c>
      <c r="BM494" s="140" t="s">
        <v>737</v>
      </c>
    </row>
    <row r="495" spans="2:65" s="1" customFormat="1" ht="16.5" customHeight="1">
      <c r="B495" s="130"/>
      <c r="C495" s="158" t="s">
        <v>738</v>
      </c>
      <c r="D495" s="158" t="s">
        <v>211</v>
      </c>
      <c r="E495" s="159" t="s">
        <v>739</v>
      </c>
      <c r="F495" s="160" t="s">
        <v>740</v>
      </c>
      <c r="G495" s="161" t="s">
        <v>157</v>
      </c>
      <c r="H495" s="162">
        <v>12</v>
      </c>
      <c r="I495" s="162">
        <v>0</v>
      </c>
      <c r="J495" s="162">
        <f t="shared" si="20"/>
        <v>0</v>
      </c>
      <c r="K495" s="160" t="s">
        <v>1</v>
      </c>
      <c r="L495" s="163"/>
      <c r="M495" s="164" t="s">
        <v>1</v>
      </c>
      <c r="N495" s="165" t="s">
        <v>35</v>
      </c>
      <c r="O495" s="138">
        <v>0</v>
      </c>
      <c r="P495" s="138">
        <f t="shared" si="21"/>
        <v>0</v>
      </c>
      <c r="Q495" s="138">
        <v>0</v>
      </c>
      <c r="R495" s="138">
        <f t="shared" si="22"/>
        <v>0</v>
      </c>
      <c r="S495" s="138">
        <v>0</v>
      </c>
      <c r="T495" s="139">
        <f t="shared" si="23"/>
        <v>0</v>
      </c>
      <c r="AR495" s="140" t="s">
        <v>682</v>
      </c>
      <c r="AT495" s="140" t="s">
        <v>211</v>
      </c>
      <c r="AU495" s="140" t="s">
        <v>139</v>
      </c>
      <c r="AY495" s="15" t="s">
        <v>132</v>
      </c>
      <c r="BE495" s="141">
        <f t="shared" si="24"/>
        <v>0</v>
      </c>
      <c r="BF495" s="141">
        <f t="shared" si="25"/>
        <v>0</v>
      </c>
      <c r="BG495" s="141">
        <f t="shared" si="26"/>
        <v>0</v>
      </c>
      <c r="BH495" s="141">
        <f t="shared" si="27"/>
        <v>0</v>
      </c>
      <c r="BI495" s="141">
        <f t="shared" si="28"/>
        <v>0</v>
      </c>
      <c r="BJ495" s="15" t="s">
        <v>139</v>
      </c>
      <c r="BK495" s="142">
        <f t="shared" si="29"/>
        <v>0</v>
      </c>
      <c r="BL495" s="15" t="s">
        <v>282</v>
      </c>
      <c r="BM495" s="140" t="s">
        <v>741</v>
      </c>
    </row>
    <row r="496" spans="2:65" s="1" customFormat="1" ht="16.5" customHeight="1">
      <c r="B496" s="130"/>
      <c r="C496" s="131" t="s">
        <v>474</v>
      </c>
      <c r="D496" s="131" t="s">
        <v>134</v>
      </c>
      <c r="E496" s="132" t="s">
        <v>742</v>
      </c>
      <c r="F496" s="133" t="s">
        <v>743</v>
      </c>
      <c r="G496" s="134" t="s">
        <v>404</v>
      </c>
      <c r="H496" s="135">
        <v>19.498999999999999</v>
      </c>
      <c r="I496" s="135">
        <v>0</v>
      </c>
      <c r="J496" s="135">
        <f t="shared" si="20"/>
        <v>0</v>
      </c>
      <c r="K496" s="133" t="s">
        <v>1</v>
      </c>
      <c r="L496" s="27"/>
      <c r="M496" s="136" t="s">
        <v>1</v>
      </c>
      <c r="N496" s="137" t="s">
        <v>35</v>
      </c>
      <c r="O496" s="138">
        <v>0</v>
      </c>
      <c r="P496" s="138">
        <f t="shared" si="21"/>
        <v>0</v>
      </c>
      <c r="Q496" s="138">
        <v>0</v>
      </c>
      <c r="R496" s="138">
        <f t="shared" si="22"/>
        <v>0</v>
      </c>
      <c r="S496" s="138">
        <v>0</v>
      </c>
      <c r="T496" s="139">
        <f t="shared" si="23"/>
        <v>0</v>
      </c>
      <c r="AR496" s="140" t="s">
        <v>282</v>
      </c>
      <c r="AT496" s="140" t="s">
        <v>134</v>
      </c>
      <c r="AU496" s="140" t="s">
        <v>139</v>
      </c>
      <c r="AY496" s="15" t="s">
        <v>132</v>
      </c>
      <c r="BE496" s="141">
        <f t="shared" si="24"/>
        <v>0</v>
      </c>
      <c r="BF496" s="141">
        <f t="shared" si="25"/>
        <v>0</v>
      </c>
      <c r="BG496" s="141">
        <f t="shared" si="26"/>
        <v>0</v>
      </c>
      <c r="BH496" s="141">
        <f t="shared" si="27"/>
        <v>0</v>
      </c>
      <c r="BI496" s="141">
        <f t="shared" si="28"/>
        <v>0</v>
      </c>
      <c r="BJ496" s="15" t="s">
        <v>139</v>
      </c>
      <c r="BK496" s="142">
        <f t="shared" si="29"/>
        <v>0</v>
      </c>
      <c r="BL496" s="15" t="s">
        <v>282</v>
      </c>
      <c r="BM496" s="140" t="s">
        <v>744</v>
      </c>
    </row>
    <row r="497" spans="2:65" s="1" customFormat="1" ht="16.5" customHeight="1">
      <c r="B497" s="130"/>
      <c r="C497" s="131" t="s">
        <v>745</v>
      </c>
      <c r="D497" s="131" t="s">
        <v>134</v>
      </c>
      <c r="E497" s="132" t="s">
        <v>746</v>
      </c>
      <c r="F497" s="133" t="s">
        <v>747</v>
      </c>
      <c r="G497" s="134" t="s">
        <v>404</v>
      </c>
      <c r="H497" s="135">
        <v>12.314</v>
      </c>
      <c r="I497" s="135">
        <v>0</v>
      </c>
      <c r="J497" s="135">
        <f t="shared" si="20"/>
        <v>0</v>
      </c>
      <c r="K497" s="133" t="s">
        <v>1</v>
      </c>
      <c r="L497" s="27"/>
      <c r="M497" s="136" t="s">
        <v>1</v>
      </c>
      <c r="N497" s="137" t="s">
        <v>35</v>
      </c>
      <c r="O497" s="138">
        <v>0</v>
      </c>
      <c r="P497" s="138">
        <f t="shared" si="21"/>
        <v>0</v>
      </c>
      <c r="Q497" s="138">
        <v>0</v>
      </c>
      <c r="R497" s="138">
        <f t="shared" si="22"/>
        <v>0</v>
      </c>
      <c r="S497" s="138">
        <v>0</v>
      </c>
      <c r="T497" s="139">
        <f t="shared" si="23"/>
        <v>0</v>
      </c>
      <c r="AR497" s="140" t="s">
        <v>282</v>
      </c>
      <c r="AT497" s="140" t="s">
        <v>134</v>
      </c>
      <c r="AU497" s="140" t="s">
        <v>139</v>
      </c>
      <c r="AY497" s="15" t="s">
        <v>132</v>
      </c>
      <c r="BE497" s="141">
        <f t="shared" si="24"/>
        <v>0</v>
      </c>
      <c r="BF497" s="141">
        <f t="shared" si="25"/>
        <v>0</v>
      </c>
      <c r="BG497" s="141">
        <f t="shared" si="26"/>
        <v>0</v>
      </c>
      <c r="BH497" s="141">
        <f t="shared" si="27"/>
        <v>0</v>
      </c>
      <c r="BI497" s="141">
        <f t="shared" si="28"/>
        <v>0</v>
      </c>
      <c r="BJ497" s="15" t="s">
        <v>139</v>
      </c>
      <c r="BK497" s="142">
        <f t="shared" si="29"/>
        <v>0</v>
      </c>
      <c r="BL497" s="15" t="s">
        <v>282</v>
      </c>
      <c r="BM497" s="140" t="s">
        <v>748</v>
      </c>
    </row>
    <row r="498" spans="2:65" s="1" customFormat="1" ht="16.5" customHeight="1">
      <c r="B498" s="130"/>
      <c r="C498" s="131" t="s">
        <v>478</v>
      </c>
      <c r="D498" s="131" t="s">
        <v>134</v>
      </c>
      <c r="E498" s="132" t="s">
        <v>749</v>
      </c>
      <c r="F498" s="133" t="s">
        <v>750</v>
      </c>
      <c r="G498" s="134" t="s">
        <v>404</v>
      </c>
      <c r="H498" s="135">
        <v>19.498999999999999</v>
      </c>
      <c r="I498" s="135">
        <v>0</v>
      </c>
      <c r="J498" s="135">
        <f t="shared" si="20"/>
        <v>0</v>
      </c>
      <c r="K498" s="133" t="s">
        <v>1</v>
      </c>
      <c r="L498" s="27"/>
      <c r="M498" s="136" t="s">
        <v>1</v>
      </c>
      <c r="N498" s="137" t="s">
        <v>35</v>
      </c>
      <c r="O498" s="138">
        <v>0</v>
      </c>
      <c r="P498" s="138">
        <f t="shared" si="21"/>
        <v>0</v>
      </c>
      <c r="Q498" s="138">
        <v>0</v>
      </c>
      <c r="R498" s="138">
        <f t="shared" si="22"/>
        <v>0</v>
      </c>
      <c r="S498" s="138">
        <v>0</v>
      </c>
      <c r="T498" s="139">
        <f t="shared" si="23"/>
        <v>0</v>
      </c>
      <c r="AR498" s="140" t="s">
        <v>282</v>
      </c>
      <c r="AT498" s="140" t="s">
        <v>134</v>
      </c>
      <c r="AU498" s="140" t="s">
        <v>139</v>
      </c>
      <c r="AY498" s="15" t="s">
        <v>132</v>
      </c>
      <c r="BE498" s="141">
        <f t="shared" si="24"/>
        <v>0</v>
      </c>
      <c r="BF498" s="141">
        <f t="shared" si="25"/>
        <v>0</v>
      </c>
      <c r="BG498" s="141">
        <f t="shared" si="26"/>
        <v>0</v>
      </c>
      <c r="BH498" s="141">
        <f t="shared" si="27"/>
        <v>0</v>
      </c>
      <c r="BI498" s="141">
        <f t="shared" si="28"/>
        <v>0</v>
      </c>
      <c r="BJ498" s="15" t="s">
        <v>139</v>
      </c>
      <c r="BK498" s="142">
        <f t="shared" si="29"/>
        <v>0</v>
      </c>
      <c r="BL498" s="15" t="s">
        <v>282</v>
      </c>
      <c r="BM498" s="140" t="s">
        <v>751</v>
      </c>
    </row>
    <row r="499" spans="2:65" s="11" customFormat="1" ht="22.9" customHeight="1">
      <c r="B499" s="118"/>
      <c r="D499" s="119" t="s">
        <v>68</v>
      </c>
      <c r="E499" s="128" t="s">
        <v>752</v>
      </c>
      <c r="F499" s="128" t="s">
        <v>753</v>
      </c>
      <c r="J499" s="129">
        <f>BK499</f>
        <v>0</v>
      </c>
      <c r="L499" s="118"/>
      <c r="M499" s="122"/>
      <c r="N499" s="123"/>
      <c r="O499" s="123"/>
      <c r="P499" s="124">
        <f>P500</f>
        <v>0</v>
      </c>
      <c r="Q499" s="123"/>
      <c r="R499" s="124">
        <f>R500</f>
        <v>0</v>
      </c>
      <c r="S499" s="123"/>
      <c r="T499" s="125">
        <f>T500</f>
        <v>0</v>
      </c>
      <c r="AR499" s="119" t="s">
        <v>146</v>
      </c>
      <c r="AT499" s="126" t="s">
        <v>68</v>
      </c>
      <c r="AU499" s="126" t="s">
        <v>77</v>
      </c>
      <c r="AY499" s="119" t="s">
        <v>132</v>
      </c>
      <c r="BK499" s="127">
        <f>BK500</f>
        <v>0</v>
      </c>
    </row>
    <row r="500" spans="2:65" s="1" customFormat="1" ht="16.5" customHeight="1">
      <c r="B500" s="130"/>
      <c r="C500" s="131" t="s">
        <v>754</v>
      </c>
      <c r="D500" s="131" t="s">
        <v>134</v>
      </c>
      <c r="E500" s="132" t="s">
        <v>755</v>
      </c>
      <c r="F500" s="133" t="s">
        <v>756</v>
      </c>
      <c r="G500" s="134" t="s">
        <v>757</v>
      </c>
      <c r="H500" s="135">
        <v>5</v>
      </c>
      <c r="I500" s="135">
        <v>0</v>
      </c>
      <c r="J500" s="135">
        <f>ROUND(I500*H500,3)</f>
        <v>0</v>
      </c>
      <c r="K500" s="133" t="s">
        <v>1</v>
      </c>
      <c r="L500" s="27"/>
      <c r="M500" s="136" t="s">
        <v>1</v>
      </c>
      <c r="N500" s="137" t="s">
        <v>35</v>
      </c>
      <c r="O500" s="138">
        <v>0</v>
      </c>
      <c r="P500" s="138">
        <f>O500*H500</f>
        <v>0</v>
      </c>
      <c r="Q500" s="138">
        <v>0</v>
      </c>
      <c r="R500" s="138">
        <f>Q500*H500</f>
        <v>0</v>
      </c>
      <c r="S500" s="138">
        <v>0</v>
      </c>
      <c r="T500" s="139">
        <f>S500*H500</f>
        <v>0</v>
      </c>
      <c r="AR500" s="140" t="s">
        <v>282</v>
      </c>
      <c r="AT500" s="140" t="s">
        <v>134</v>
      </c>
      <c r="AU500" s="140" t="s">
        <v>139</v>
      </c>
      <c r="AY500" s="15" t="s">
        <v>132</v>
      </c>
      <c r="BE500" s="141">
        <f>IF(N500="základná",J500,0)</f>
        <v>0</v>
      </c>
      <c r="BF500" s="141">
        <f>IF(N500="znížená",J500,0)</f>
        <v>0</v>
      </c>
      <c r="BG500" s="141">
        <f>IF(N500="zákl. prenesená",J500,0)</f>
        <v>0</v>
      </c>
      <c r="BH500" s="141">
        <f>IF(N500="zníž. prenesená",J500,0)</f>
        <v>0</v>
      </c>
      <c r="BI500" s="141">
        <f>IF(N500="nulová",J500,0)</f>
        <v>0</v>
      </c>
      <c r="BJ500" s="15" t="s">
        <v>139</v>
      </c>
      <c r="BK500" s="142">
        <f>ROUND(I500*H500,3)</f>
        <v>0</v>
      </c>
      <c r="BL500" s="15" t="s">
        <v>282</v>
      </c>
      <c r="BM500" s="140" t="s">
        <v>758</v>
      </c>
    </row>
    <row r="501" spans="2:65" s="11" customFormat="1" ht="25.9" customHeight="1">
      <c r="B501" s="118"/>
      <c r="D501" s="119" t="s">
        <v>68</v>
      </c>
      <c r="E501" s="120" t="s">
        <v>759</v>
      </c>
      <c r="F501" s="120" t="s">
        <v>760</v>
      </c>
      <c r="J501" s="121">
        <f>BK501</f>
        <v>0</v>
      </c>
      <c r="L501" s="118"/>
      <c r="M501" s="122"/>
      <c r="N501" s="123"/>
      <c r="O501" s="123"/>
      <c r="P501" s="124">
        <f>P502</f>
        <v>0</v>
      </c>
      <c r="Q501" s="123"/>
      <c r="R501" s="124">
        <f>R502</f>
        <v>0</v>
      </c>
      <c r="S501" s="123"/>
      <c r="T501" s="125">
        <f>T502</f>
        <v>0</v>
      </c>
      <c r="AR501" s="119" t="s">
        <v>138</v>
      </c>
      <c r="AT501" s="126" t="s">
        <v>68</v>
      </c>
      <c r="AU501" s="126" t="s">
        <v>69</v>
      </c>
      <c r="AY501" s="119" t="s">
        <v>132</v>
      </c>
      <c r="BK501" s="127">
        <f>BK502</f>
        <v>0</v>
      </c>
    </row>
    <row r="502" spans="2:65" s="1" customFormat="1" ht="16.5" customHeight="1">
      <c r="B502" s="130"/>
      <c r="C502" s="131" t="s">
        <v>481</v>
      </c>
      <c r="D502" s="131" t="s">
        <v>134</v>
      </c>
      <c r="E502" s="132" t="s">
        <v>761</v>
      </c>
      <c r="F502" s="133" t="s">
        <v>762</v>
      </c>
      <c r="G502" s="134" t="s">
        <v>171</v>
      </c>
      <c r="H502" s="135">
        <v>2</v>
      </c>
      <c r="I502" s="135">
        <v>0</v>
      </c>
      <c r="J502" s="135">
        <f>ROUND(I502*H502,3)</f>
        <v>0</v>
      </c>
      <c r="K502" s="133" t="s">
        <v>1</v>
      </c>
      <c r="L502" s="27"/>
      <c r="M502" s="166" t="s">
        <v>1</v>
      </c>
      <c r="N502" s="167" t="s">
        <v>35</v>
      </c>
      <c r="O502" s="168">
        <v>0</v>
      </c>
      <c r="P502" s="168">
        <f>O502*H502</f>
        <v>0</v>
      </c>
      <c r="Q502" s="168">
        <v>0</v>
      </c>
      <c r="R502" s="168">
        <f>Q502*H502</f>
        <v>0</v>
      </c>
      <c r="S502" s="168">
        <v>0</v>
      </c>
      <c r="T502" s="169">
        <f>S502*H502</f>
        <v>0</v>
      </c>
      <c r="AR502" s="140" t="s">
        <v>763</v>
      </c>
      <c r="AT502" s="140" t="s">
        <v>134</v>
      </c>
      <c r="AU502" s="140" t="s">
        <v>77</v>
      </c>
      <c r="AY502" s="15" t="s">
        <v>132</v>
      </c>
      <c r="BE502" s="141">
        <f>IF(N502="základná",J502,0)</f>
        <v>0</v>
      </c>
      <c r="BF502" s="141">
        <f>IF(N502="znížená",J502,0)</f>
        <v>0</v>
      </c>
      <c r="BG502" s="141">
        <f>IF(N502="zákl. prenesená",J502,0)</f>
        <v>0</v>
      </c>
      <c r="BH502" s="141">
        <f>IF(N502="zníž. prenesená",J502,0)</f>
        <v>0</v>
      </c>
      <c r="BI502" s="141">
        <f>IF(N502="nulová",J502,0)</f>
        <v>0</v>
      </c>
      <c r="BJ502" s="15" t="s">
        <v>139</v>
      </c>
      <c r="BK502" s="142">
        <f>ROUND(I502*H502,3)</f>
        <v>0</v>
      </c>
      <c r="BL502" s="15" t="s">
        <v>763</v>
      </c>
      <c r="BM502" s="140" t="s">
        <v>764</v>
      </c>
    </row>
    <row r="503" spans="2:65" s="1" customFormat="1" ht="6.95" customHeight="1">
      <c r="B503" s="39"/>
      <c r="C503" s="40"/>
      <c r="D503" s="40"/>
      <c r="E503" s="40"/>
      <c r="F503" s="40"/>
      <c r="G503" s="40"/>
      <c r="H503" s="40"/>
      <c r="I503" s="40"/>
      <c r="J503" s="40"/>
      <c r="K503" s="40"/>
      <c r="L503" s="27"/>
    </row>
  </sheetData>
  <autoFilter ref="C140:K502" xr:uid="{00000000-0009-0000-0000-000001000000}"/>
  <mergeCells count="9">
    <mergeCell ref="E87:H87"/>
    <mergeCell ref="E131:H131"/>
    <mergeCell ref="E133:H13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52"/>
  <sheetViews>
    <sheetView showGridLines="0" workbookViewId="0">
      <selection activeCell="I153" sqref="I153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3"/>
    </row>
    <row r="2" spans="1:46" ht="36.950000000000003" customHeight="1">
      <c r="L2" s="189" t="s">
        <v>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5" t="s">
        <v>81</v>
      </c>
    </row>
    <row r="3" spans="1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69</v>
      </c>
    </row>
    <row r="4" spans="1:46" ht="24.95" customHeight="1">
      <c r="B4" s="18"/>
      <c r="D4" s="19" t="s">
        <v>85</v>
      </c>
      <c r="L4" s="18"/>
      <c r="M4" s="84" t="s">
        <v>9</v>
      </c>
      <c r="AT4" s="15" t="s">
        <v>3</v>
      </c>
    </row>
    <row r="5" spans="1:46" ht="6.95" customHeight="1">
      <c r="B5" s="18"/>
      <c r="L5" s="18"/>
    </row>
    <row r="6" spans="1:46" ht="12" customHeight="1">
      <c r="B6" s="18"/>
      <c r="D6" s="24" t="s">
        <v>11</v>
      </c>
      <c r="L6" s="18"/>
    </row>
    <row r="7" spans="1:46" ht="16.5" customHeight="1">
      <c r="B7" s="18"/>
      <c r="E7" s="205" t="str">
        <f>'Rekapitulácia stavby'!K6</f>
        <v>Rekonštrukcia hasičskej zbrojnice</v>
      </c>
      <c r="F7" s="206"/>
      <c r="G7" s="206"/>
      <c r="H7" s="206"/>
      <c r="L7" s="18"/>
    </row>
    <row r="8" spans="1:46" s="1" customFormat="1" ht="12" customHeight="1">
      <c r="B8" s="27"/>
      <c r="D8" s="24" t="s">
        <v>86</v>
      </c>
      <c r="L8" s="27"/>
    </row>
    <row r="9" spans="1:46" s="1" customFormat="1" ht="36.950000000000003" customHeight="1">
      <c r="B9" s="27"/>
      <c r="E9" s="177" t="s">
        <v>765</v>
      </c>
      <c r="F9" s="204"/>
      <c r="G9" s="204"/>
      <c r="H9" s="204"/>
      <c r="L9" s="27"/>
    </row>
    <row r="10" spans="1:46" s="1" customFormat="1">
      <c r="B10" s="27"/>
      <c r="L10" s="27"/>
    </row>
    <row r="11" spans="1:46" s="1" customFormat="1" ht="12" customHeight="1">
      <c r="B11" s="27"/>
      <c r="D11" s="24" t="s">
        <v>13</v>
      </c>
      <c r="F11" s="22" t="s">
        <v>1</v>
      </c>
      <c r="I11" s="24" t="s">
        <v>14</v>
      </c>
      <c r="J11" s="22" t="s">
        <v>1</v>
      </c>
      <c r="L11" s="27"/>
    </row>
    <row r="12" spans="1:46" s="1" customFormat="1" ht="12" customHeight="1">
      <c r="B12" s="27"/>
      <c r="D12" s="24" t="s">
        <v>15</v>
      </c>
      <c r="F12" s="22" t="s">
        <v>16</v>
      </c>
      <c r="I12" s="24" t="s">
        <v>17</v>
      </c>
      <c r="J12" s="47">
        <f>'Rekapitulácia stavby'!AN8</f>
        <v>0</v>
      </c>
      <c r="L12" s="27"/>
    </row>
    <row r="13" spans="1:46" s="1" customFormat="1" ht="10.9" customHeight="1">
      <c r="B13" s="27"/>
      <c r="L13" s="27"/>
    </row>
    <row r="14" spans="1:46" s="1" customFormat="1" ht="12" customHeight="1">
      <c r="B14" s="27"/>
      <c r="D14" s="24" t="s">
        <v>18</v>
      </c>
      <c r="I14" s="24" t="s">
        <v>19</v>
      </c>
      <c r="J14" s="22" t="str">
        <f>IF('Rekapitulácia stavby'!AN10="","",'Rekapitulácia stavby'!AN10)</f>
        <v/>
      </c>
      <c r="L14" s="27"/>
    </row>
    <row r="15" spans="1:46" s="1" customFormat="1" ht="18" customHeight="1">
      <c r="B15" s="27"/>
      <c r="E15" s="22" t="str">
        <f>IF('Rekapitulácia stavby'!E11="","",'Rekapitulácia stavby'!E11)</f>
        <v>Obec Dubinné</v>
      </c>
      <c r="I15" s="24" t="s">
        <v>20</v>
      </c>
      <c r="J15" s="22" t="str">
        <f>IF('Rekapitulácia stavby'!AN11="","",'Rekapitulácia stavby'!AN11)</f>
        <v/>
      </c>
      <c r="L15" s="27"/>
    </row>
    <row r="16" spans="1:46" s="1" customFormat="1" ht="6.95" customHeight="1">
      <c r="B16" s="27"/>
      <c r="L16" s="27"/>
    </row>
    <row r="17" spans="2:12" s="1" customFormat="1" ht="12" customHeight="1">
      <c r="B17" s="27"/>
      <c r="D17" s="24" t="s">
        <v>21</v>
      </c>
      <c r="I17" s="24" t="s">
        <v>19</v>
      </c>
      <c r="J17" s="22" t="str">
        <f>'Rekapitulácia stavby'!AN13</f>
        <v/>
      </c>
      <c r="L17" s="27"/>
    </row>
    <row r="18" spans="2:12" s="1" customFormat="1" ht="18" customHeight="1">
      <c r="B18" s="27"/>
      <c r="E18" s="186" t="str">
        <f>'Rekapitulácia stavby'!E14</f>
        <v xml:space="preserve"> </v>
      </c>
      <c r="F18" s="186"/>
      <c r="G18" s="186"/>
      <c r="H18" s="186"/>
      <c r="I18" s="24" t="s">
        <v>20</v>
      </c>
      <c r="J18" s="22" t="str">
        <f>'Rekapitulácia stavby'!AN14</f>
        <v/>
      </c>
      <c r="L18" s="27"/>
    </row>
    <row r="19" spans="2:12" s="1" customFormat="1" ht="6.95" customHeight="1">
      <c r="B19" s="27"/>
      <c r="L19" s="27"/>
    </row>
    <row r="20" spans="2:12" s="1" customFormat="1" ht="12" customHeight="1">
      <c r="B20" s="27"/>
      <c r="D20" s="24" t="s">
        <v>23</v>
      </c>
      <c r="I20" s="24" t="s">
        <v>19</v>
      </c>
      <c r="J20" s="22" t="s">
        <v>1</v>
      </c>
      <c r="L20" s="27"/>
    </row>
    <row r="21" spans="2:12" s="1" customFormat="1" ht="18" customHeight="1">
      <c r="B21" s="27"/>
      <c r="E21" s="22"/>
      <c r="I21" s="24" t="s">
        <v>20</v>
      </c>
      <c r="J21" s="22" t="s">
        <v>1</v>
      </c>
      <c r="L21" s="27"/>
    </row>
    <row r="22" spans="2:12" s="1" customFormat="1" ht="6.95" customHeight="1">
      <c r="B22" s="27"/>
      <c r="L22" s="27"/>
    </row>
    <row r="23" spans="2:12" s="1" customFormat="1" ht="12" customHeight="1">
      <c r="B23" s="27"/>
      <c r="D23" s="24" t="s">
        <v>26</v>
      </c>
      <c r="I23" s="24" t="s">
        <v>19</v>
      </c>
      <c r="J23" s="22" t="s">
        <v>1</v>
      </c>
      <c r="L23" s="27"/>
    </row>
    <row r="24" spans="2:12" s="1" customFormat="1" ht="18" customHeight="1">
      <c r="B24" s="27"/>
      <c r="E24" s="22"/>
      <c r="I24" s="24" t="s">
        <v>20</v>
      </c>
      <c r="J24" s="22" t="s">
        <v>1</v>
      </c>
      <c r="L24" s="27"/>
    </row>
    <row r="25" spans="2:12" s="1" customFormat="1" ht="6.95" customHeight="1">
      <c r="B25" s="27"/>
      <c r="L25" s="27"/>
    </row>
    <row r="26" spans="2:12" s="1" customFormat="1" ht="12" customHeight="1">
      <c r="B26" s="27"/>
      <c r="D26" s="24" t="s">
        <v>28</v>
      </c>
      <c r="L26" s="27"/>
    </row>
    <row r="27" spans="2:12" s="7" customFormat="1" ht="16.5" customHeight="1">
      <c r="B27" s="85"/>
      <c r="E27" s="190" t="s">
        <v>1</v>
      </c>
      <c r="F27" s="190"/>
      <c r="G27" s="190"/>
      <c r="H27" s="190"/>
      <c r="L27" s="85"/>
    </row>
    <row r="28" spans="2:12" s="1" customFormat="1" ht="6.95" customHeight="1">
      <c r="B28" s="27"/>
      <c r="L28" s="27"/>
    </row>
    <row r="29" spans="2:12" s="1" customFormat="1" ht="6.95" customHeight="1">
      <c r="B29" s="27"/>
      <c r="D29" s="48"/>
      <c r="E29" s="48"/>
      <c r="F29" s="48"/>
      <c r="G29" s="48"/>
      <c r="H29" s="48"/>
      <c r="I29" s="48"/>
      <c r="J29" s="48"/>
      <c r="K29" s="48"/>
      <c r="L29" s="27"/>
    </row>
    <row r="30" spans="2:12" s="1" customFormat="1" ht="25.35" customHeight="1">
      <c r="B30" s="27"/>
      <c r="D30" s="86" t="s">
        <v>29</v>
      </c>
      <c r="J30" s="61">
        <f>ROUND(J121, 2)</f>
        <v>0</v>
      </c>
      <c r="L30" s="27"/>
    </row>
    <row r="31" spans="2:12" s="1" customFormat="1" ht="6.95" customHeight="1">
      <c r="B31" s="27"/>
      <c r="D31" s="48"/>
      <c r="E31" s="48"/>
      <c r="F31" s="48"/>
      <c r="G31" s="48"/>
      <c r="H31" s="48"/>
      <c r="I31" s="48"/>
      <c r="J31" s="48"/>
      <c r="K31" s="48"/>
      <c r="L31" s="27"/>
    </row>
    <row r="32" spans="2:12" s="1" customFormat="1" ht="14.45" customHeight="1">
      <c r="B32" s="27"/>
      <c r="F32" s="30" t="s">
        <v>31</v>
      </c>
      <c r="I32" s="30" t="s">
        <v>30</v>
      </c>
      <c r="J32" s="30" t="s">
        <v>32</v>
      </c>
      <c r="L32" s="27"/>
    </row>
    <row r="33" spans="2:12" s="1" customFormat="1" ht="14.45" customHeight="1">
      <c r="B33" s="27"/>
      <c r="D33" s="87" t="s">
        <v>33</v>
      </c>
      <c r="E33" s="24" t="s">
        <v>34</v>
      </c>
      <c r="F33" s="88">
        <f>ROUND((SUM(BE121:BE151)),  2)</f>
        <v>0</v>
      </c>
      <c r="I33" s="89">
        <v>0.2</v>
      </c>
      <c r="J33" s="88">
        <f>ROUND(((SUM(BE121:BE151))*I33),  2)</f>
        <v>0</v>
      </c>
      <c r="L33" s="27"/>
    </row>
    <row r="34" spans="2:12" s="1" customFormat="1" ht="14.45" customHeight="1">
      <c r="B34" s="27"/>
      <c r="E34" s="24" t="s">
        <v>35</v>
      </c>
      <c r="F34" s="88">
        <f>ROUND((SUM(BF121:BF151)),  2)</f>
        <v>0</v>
      </c>
      <c r="I34" s="89">
        <v>0.2</v>
      </c>
      <c r="J34" s="88">
        <f>ROUND(((SUM(BF121:BF151))*I34),  2)</f>
        <v>0</v>
      </c>
      <c r="L34" s="27"/>
    </row>
    <row r="35" spans="2:12" s="1" customFormat="1" ht="14.45" hidden="1" customHeight="1">
      <c r="B35" s="27"/>
      <c r="E35" s="24" t="s">
        <v>36</v>
      </c>
      <c r="F35" s="88">
        <f>ROUND((SUM(BG121:BG151)),  2)</f>
        <v>0</v>
      </c>
      <c r="I35" s="89">
        <v>0.2</v>
      </c>
      <c r="J35" s="88">
        <f>0</f>
        <v>0</v>
      </c>
      <c r="L35" s="27"/>
    </row>
    <row r="36" spans="2:12" s="1" customFormat="1" ht="14.45" hidden="1" customHeight="1">
      <c r="B36" s="27"/>
      <c r="E36" s="24" t="s">
        <v>37</v>
      </c>
      <c r="F36" s="88">
        <f>ROUND((SUM(BH121:BH151)),  2)</f>
        <v>0</v>
      </c>
      <c r="I36" s="89">
        <v>0.2</v>
      </c>
      <c r="J36" s="88">
        <f>0</f>
        <v>0</v>
      </c>
      <c r="L36" s="27"/>
    </row>
    <row r="37" spans="2:12" s="1" customFormat="1" ht="14.45" hidden="1" customHeight="1">
      <c r="B37" s="27"/>
      <c r="E37" s="24" t="s">
        <v>38</v>
      </c>
      <c r="F37" s="88">
        <f>ROUND((SUM(BI121:BI151)),  2)</f>
        <v>0</v>
      </c>
      <c r="I37" s="89">
        <v>0</v>
      </c>
      <c r="J37" s="88">
        <f>0</f>
        <v>0</v>
      </c>
      <c r="L37" s="27"/>
    </row>
    <row r="38" spans="2:12" s="1" customFormat="1" ht="6.95" customHeight="1">
      <c r="B38" s="27"/>
      <c r="L38" s="27"/>
    </row>
    <row r="39" spans="2:12" s="1" customFormat="1" ht="25.35" customHeight="1">
      <c r="B39" s="27"/>
      <c r="C39" s="90"/>
      <c r="D39" s="91" t="s">
        <v>39</v>
      </c>
      <c r="E39" s="52"/>
      <c r="F39" s="52"/>
      <c r="G39" s="92" t="s">
        <v>40</v>
      </c>
      <c r="H39" s="93" t="s">
        <v>41</v>
      </c>
      <c r="I39" s="52"/>
      <c r="J39" s="94">
        <f>SUM(J30:J37)</f>
        <v>0</v>
      </c>
      <c r="K39" s="95"/>
      <c r="L39" s="27"/>
    </row>
    <row r="40" spans="2:12" s="1" customFormat="1" ht="14.45" customHeight="1">
      <c r="B40" s="27"/>
      <c r="L40" s="27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27"/>
      <c r="D50" s="36" t="s">
        <v>42</v>
      </c>
      <c r="E50" s="37"/>
      <c r="F50" s="37"/>
      <c r="G50" s="36" t="s">
        <v>43</v>
      </c>
      <c r="H50" s="37"/>
      <c r="I50" s="37"/>
      <c r="J50" s="37"/>
      <c r="K50" s="37"/>
      <c r="L50" s="27"/>
    </row>
    <row r="51" spans="2:12">
      <c r="B51" s="18"/>
      <c r="L51" s="18"/>
    </row>
    <row r="52" spans="2:12">
      <c r="B52" s="18"/>
      <c r="L52" s="18"/>
    </row>
    <row r="53" spans="2:12">
      <c r="B53" s="18"/>
      <c r="L53" s="18"/>
    </row>
    <row r="54" spans="2:12">
      <c r="B54" s="18"/>
      <c r="L54" s="18"/>
    </row>
    <row r="55" spans="2:12">
      <c r="B55" s="18"/>
      <c r="L55" s="18"/>
    </row>
    <row r="56" spans="2:12">
      <c r="B56" s="18"/>
      <c r="L56" s="18"/>
    </row>
    <row r="57" spans="2:12">
      <c r="B57" s="18"/>
      <c r="L57" s="18"/>
    </row>
    <row r="58" spans="2:12">
      <c r="B58" s="18"/>
      <c r="L58" s="18"/>
    </row>
    <row r="59" spans="2:12">
      <c r="B59" s="18"/>
      <c r="L59" s="18"/>
    </row>
    <row r="60" spans="2:12">
      <c r="B60" s="18"/>
      <c r="L60" s="18"/>
    </row>
    <row r="61" spans="2:12" s="1" customFormat="1" ht="12.75">
      <c r="B61" s="27"/>
      <c r="D61" s="38" t="s">
        <v>44</v>
      </c>
      <c r="E61" s="29"/>
      <c r="F61" s="96" t="s">
        <v>45</v>
      </c>
      <c r="G61" s="38" t="s">
        <v>44</v>
      </c>
      <c r="H61" s="29"/>
      <c r="I61" s="29"/>
      <c r="J61" s="97" t="s">
        <v>45</v>
      </c>
      <c r="K61" s="29"/>
      <c r="L61" s="27"/>
    </row>
    <row r="62" spans="2:12">
      <c r="B62" s="18"/>
      <c r="L62" s="18"/>
    </row>
    <row r="63" spans="2:12">
      <c r="B63" s="18"/>
      <c r="L63" s="18"/>
    </row>
    <row r="64" spans="2:12">
      <c r="B64" s="18"/>
      <c r="L64" s="18"/>
    </row>
    <row r="65" spans="2:12" s="1" customFormat="1" ht="12.75">
      <c r="B65" s="27"/>
      <c r="D65" s="36" t="s">
        <v>46</v>
      </c>
      <c r="E65" s="37"/>
      <c r="F65" s="37"/>
      <c r="G65" s="36" t="s">
        <v>47</v>
      </c>
      <c r="H65" s="37"/>
      <c r="I65" s="37"/>
      <c r="J65" s="37"/>
      <c r="K65" s="37"/>
      <c r="L65" s="27"/>
    </row>
    <row r="66" spans="2:12">
      <c r="B66" s="18"/>
      <c r="L66" s="18"/>
    </row>
    <row r="67" spans="2:12">
      <c r="B67" s="18"/>
      <c r="L67" s="18"/>
    </row>
    <row r="68" spans="2:12">
      <c r="B68" s="18"/>
      <c r="L68" s="18"/>
    </row>
    <row r="69" spans="2:12">
      <c r="B69" s="18"/>
      <c r="L69" s="18"/>
    </row>
    <row r="70" spans="2:12">
      <c r="B70" s="18"/>
      <c r="L70" s="18"/>
    </row>
    <row r="71" spans="2:12">
      <c r="B71" s="18"/>
      <c r="L71" s="18"/>
    </row>
    <row r="72" spans="2:12">
      <c r="B72" s="18"/>
      <c r="L72" s="18"/>
    </row>
    <row r="73" spans="2:12">
      <c r="B73" s="18"/>
      <c r="L73" s="18"/>
    </row>
    <row r="74" spans="2:12">
      <c r="B74" s="18"/>
      <c r="L74" s="18"/>
    </row>
    <row r="75" spans="2:12">
      <c r="B75" s="18"/>
      <c r="L75" s="18"/>
    </row>
    <row r="76" spans="2:12" s="1" customFormat="1" ht="12.75">
      <c r="B76" s="27"/>
      <c r="D76" s="38" t="s">
        <v>44</v>
      </c>
      <c r="E76" s="29"/>
      <c r="F76" s="96" t="s">
        <v>45</v>
      </c>
      <c r="G76" s="38" t="s">
        <v>44</v>
      </c>
      <c r="H76" s="29"/>
      <c r="I76" s="29"/>
      <c r="J76" s="97" t="s">
        <v>45</v>
      </c>
      <c r="K76" s="29"/>
      <c r="L76" s="27"/>
    </row>
    <row r="77" spans="2:12" s="1" customFormat="1" ht="14.4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7"/>
    </row>
    <row r="81" spans="2:47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7"/>
    </row>
    <row r="82" spans="2:47" s="1" customFormat="1" ht="24.95" customHeight="1">
      <c r="B82" s="27"/>
      <c r="C82" s="19" t="s">
        <v>88</v>
      </c>
      <c r="L82" s="27"/>
    </row>
    <row r="83" spans="2:47" s="1" customFormat="1" ht="6.95" customHeight="1">
      <c r="B83" s="27"/>
      <c r="L83" s="27"/>
    </row>
    <row r="84" spans="2:47" s="1" customFormat="1" ht="12" customHeight="1">
      <c r="B84" s="27"/>
      <c r="C84" s="24" t="s">
        <v>11</v>
      </c>
      <c r="L84" s="27"/>
    </row>
    <row r="85" spans="2:47" s="1" customFormat="1" ht="16.5" customHeight="1">
      <c r="B85" s="27"/>
      <c r="E85" s="205" t="str">
        <f>E7</f>
        <v>Rekonštrukcia hasičskej zbrojnice</v>
      </c>
      <c r="F85" s="206"/>
      <c r="G85" s="206"/>
      <c r="H85" s="206"/>
      <c r="L85" s="27"/>
    </row>
    <row r="86" spans="2:47" s="1" customFormat="1" ht="12" customHeight="1">
      <c r="B86" s="27"/>
      <c r="C86" s="24" t="s">
        <v>86</v>
      </c>
      <c r="L86" s="27"/>
    </row>
    <row r="87" spans="2:47" s="1" customFormat="1" ht="16.5" customHeight="1">
      <c r="B87" s="27"/>
      <c r="E87" s="177" t="str">
        <f>E9</f>
        <v>SO02 - Vodovodná prípojka</v>
      </c>
      <c r="F87" s="204"/>
      <c r="G87" s="204"/>
      <c r="H87" s="204"/>
      <c r="L87" s="27"/>
    </row>
    <row r="88" spans="2:47" s="1" customFormat="1" ht="6.95" customHeight="1">
      <c r="B88" s="27"/>
      <c r="L88" s="27"/>
    </row>
    <row r="89" spans="2:47" s="1" customFormat="1" ht="12" customHeight="1">
      <c r="B89" s="27"/>
      <c r="C89" s="24" t="s">
        <v>15</v>
      </c>
      <c r="F89" s="22" t="str">
        <f>F12</f>
        <v>Obec Dubinné</v>
      </c>
      <c r="I89" s="24" t="s">
        <v>17</v>
      </c>
      <c r="J89" s="47">
        <f>IF(J12="","",J12)</f>
        <v>0</v>
      </c>
      <c r="L89" s="27"/>
    </row>
    <row r="90" spans="2:47" s="1" customFormat="1" ht="6.95" customHeight="1">
      <c r="B90" s="27"/>
      <c r="L90" s="27"/>
    </row>
    <row r="91" spans="2:47" s="1" customFormat="1" ht="27.95" customHeight="1">
      <c r="B91" s="27"/>
      <c r="C91" s="24" t="s">
        <v>18</v>
      </c>
      <c r="F91" s="22" t="str">
        <f>E15</f>
        <v>Obec Dubinné</v>
      </c>
      <c r="I91" s="24" t="s">
        <v>23</v>
      </c>
      <c r="J91" s="25">
        <f>E21</f>
        <v>0</v>
      </c>
      <c r="L91" s="27"/>
    </row>
    <row r="92" spans="2:47" s="1" customFormat="1" ht="15.2" customHeight="1">
      <c r="B92" s="27"/>
      <c r="C92" s="24" t="s">
        <v>21</v>
      </c>
      <c r="F92" s="22" t="str">
        <f>IF(E18="","",E18)</f>
        <v xml:space="preserve"> </v>
      </c>
      <c r="I92" s="24" t="s">
        <v>26</v>
      </c>
      <c r="J92" s="25">
        <f>E24</f>
        <v>0</v>
      </c>
      <c r="L92" s="27"/>
    </row>
    <row r="93" spans="2:47" s="1" customFormat="1" ht="10.35" customHeight="1">
      <c r="B93" s="27"/>
      <c r="L93" s="27"/>
    </row>
    <row r="94" spans="2:47" s="1" customFormat="1" ht="29.25" customHeight="1">
      <c r="B94" s="27"/>
      <c r="C94" s="98" t="s">
        <v>89</v>
      </c>
      <c r="D94" s="90"/>
      <c r="E94" s="90"/>
      <c r="F94" s="90"/>
      <c r="G94" s="90"/>
      <c r="H94" s="90"/>
      <c r="I94" s="90"/>
      <c r="J94" s="99" t="s">
        <v>90</v>
      </c>
      <c r="K94" s="90"/>
      <c r="L94" s="27"/>
    </row>
    <row r="95" spans="2:47" s="1" customFormat="1" ht="10.35" customHeight="1">
      <c r="B95" s="27"/>
      <c r="L95" s="27"/>
    </row>
    <row r="96" spans="2:47" s="1" customFormat="1" ht="22.9" customHeight="1">
      <c r="B96" s="27"/>
      <c r="C96" s="100" t="s">
        <v>91</v>
      </c>
      <c r="J96" s="61">
        <f>J121</f>
        <v>0</v>
      </c>
      <c r="L96" s="27"/>
      <c r="AU96" s="15" t="s">
        <v>92</v>
      </c>
    </row>
    <row r="97" spans="2:12" s="8" customFormat="1" ht="24.95" customHeight="1">
      <c r="B97" s="101"/>
      <c r="D97" s="102" t="s">
        <v>93</v>
      </c>
      <c r="E97" s="103"/>
      <c r="F97" s="103"/>
      <c r="G97" s="103"/>
      <c r="H97" s="103"/>
      <c r="I97" s="103"/>
      <c r="J97" s="104">
        <f>J122</f>
        <v>0</v>
      </c>
      <c r="L97" s="101"/>
    </row>
    <row r="98" spans="2:12" s="9" customFormat="1" ht="19.899999999999999" customHeight="1">
      <c r="B98" s="105"/>
      <c r="D98" s="106" t="s">
        <v>94</v>
      </c>
      <c r="E98" s="107"/>
      <c r="F98" s="107"/>
      <c r="G98" s="107"/>
      <c r="H98" s="107"/>
      <c r="I98" s="107"/>
      <c r="J98" s="108">
        <f>J123</f>
        <v>0</v>
      </c>
      <c r="L98" s="105"/>
    </row>
    <row r="99" spans="2:12" s="9" customFormat="1" ht="19.899999999999999" customHeight="1">
      <c r="B99" s="105"/>
      <c r="D99" s="106" t="s">
        <v>766</v>
      </c>
      <c r="E99" s="107"/>
      <c r="F99" s="107"/>
      <c r="G99" s="107"/>
      <c r="H99" s="107"/>
      <c r="I99" s="107"/>
      <c r="J99" s="108">
        <f>J140</f>
        <v>0</v>
      </c>
      <c r="L99" s="105"/>
    </row>
    <row r="100" spans="2:12" s="9" customFormat="1" ht="19.899999999999999" customHeight="1">
      <c r="B100" s="105"/>
      <c r="D100" s="106" t="s">
        <v>767</v>
      </c>
      <c r="E100" s="107"/>
      <c r="F100" s="107"/>
      <c r="G100" s="107"/>
      <c r="H100" s="107"/>
      <c r="I100" s="107"/>
      <c r="J100" s="108">
        <f>J144</f>
        <v>0</v>
      </c>
      <c r="L100" s="105"/>
    </row>
    <row r="101" spans="2:12" s="9" customFormat="1" ht="19.899999999999999" customHeight="1">
      <c r="B101" s="105"/>
      <c r="D101" s="106" t="s">
        <v>100</v>
      </c>
      <c r="E101" s="107"/>
      <c r="F101" s="107"/>
      <c r="G101" s="107"/>
      <c r="H101" s="107"/>
      <c r="I101" s="107"/>
      <c r="J101" s="108">
        <f>J150</f>
        <v>0</v>
      </c>
      <c r="L101" s="105"/>
    </row>
    <row r="102" spans="2:12" s="1" customFormat="1" ht="21.75" customHeight="1">
      <c r="B102" s="27"/>
      <c r="L102" s="27"/>
    </row>
    <row r="103" spans="2:12" s="1" customFormat="1" ht="6.95" customHeight="1"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27"/>
    </row>
    <row r="107" spans="2:12" s="1" customFormat="1" ht="6.95" customHeight="1"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27"/>
    </row>
    <row r="108" spans="2:12" s="1" customFormat="1" ht="24.95" customHeight="1">
      <c r="B108" s="27"/>
      <c r="C108" s="19" t="s">
        <v>118</v>
      </c>
      <c r="L108" s="27"/>
    </row>
    <row r="109" spans="2:12" s="1" customFormat="1" ht="6.95" customHeight="1">
      <c r="B109" s="27"/>
      <c r="L109" s="27"/>
    </row>
    <row r="110" spans="2:12" s="1" customFormat="1" ht="12" customHeight="1">
      <c r="B110" s="27"/>
      <c r="C110" s="24" t="s">
        <v>11</v>
      </c>
      <c r="L110" s="27"/>
    </row>
    <row r="111" spans="2:12" s="1" customFormat="1" ht="16.5" customHeight="1">
      <c r="B111" s="27"/>
      <c r="E111" s="205" t="str">
        <f>E7</f>
        <v>Rekonštrukcia hasičskej zbrojnice</v>
      </c>
      <c r="F111" s="206"/>
      <c r="G111" s="206"/>
      <c r="H111" s="206"/>
      <c r="L111" s="27"/>
    </row>
    <row r="112" spans="2:12" s="1" customFormat="1" ht="12" customHeight="1">
      <c r="B112" s="27"/>
      <c r="C112" s="24" t="s">
        <v>86</v>
      </c>
      <c r="L112" s="27"/>
    </row>
    <row r="113" spans="2:65" s="1" customFormat="1" ht="16.5" customHeight="1">
      <c r="B113" s="27"/>
      <c r="E113" s="177" t="str">
        <f>E9</f>
        <v>SO02 - Vodovodná prípojka</v>
      </c>
      <c r="F113" s="204"/>
      <c r="G113" s="204"/>
      <c r="H113" s="204"/>
      <c r="L113" s="27"/>
    </row>
    <row r="114" spans="2:65" s="1" customFormat="1" ht="6.95" customHeight="1">
      <c r="B114" s="27"/>
      <c r="L114" s="27"/>
    </row>
    <row r="115" spans="2:65" s="1" customFormat="1" ht="12" customHeight="1">
      <c r="B115" s="27"/>
      <c r="C115" s="24" t="s">
        <v>15</v>
      </c>
      <c r="F115" s="22" t="str">
        <f>F12</f>
        <v>Obec Dubinné</v>
      </c>
      <c r="I115" s="24" t="s">
        <v>17</v>
      </c>
      <c r="J115" s="47">
        <f>IF(J12="","",J12)</f>
        <v>0</v>
      </c>
      <c r="L115" s="27"/>
    </row>
    <row r="116" spans="2:65" s="1" customFormat="1" ht="6.95" customHeight="1">
      <c r="B116" s="27"/>
      <c r="L116" s="27"/>
    </row>
    <row r="117" spans="2:65" s="1" customFormat="1" ht="27.95" customHeight="1">
      <c r="B117" s="27"/>
      <c r="C117" s="24" t="s">
        <v>18</v>
      </c>
      <c r="F117" s="22" t="str">
        <f>E15</f>
        <v>Obec Dubinné</v>
      </c>
      <c r="I117" s="24" t="s">
        <v>23</v>
      </c>
      <c r="J117" s="25">
        <f>E21</f>
        <v>0</v>
      </c>
      <c r="L117" s="27"/>
    </row>
    <row r="118" spans="2:65" s="1" customFormat="1" ht="15.2" customHeight="1">
      <c r="B118" s="27"/>
      <c r="C118" s="24" t="s">
        <v>21</v>
      </c>
      <c r="F118" s="22" t="str">
        <f>IF(E18="","",E18)</f>
        <v xml:space="preserve"> </v>
      </c>
      <c r="I118" s="24" t="s">
        <v>26</v>
      </c>
      <c r="J118" s="25">
        <f>E24</f>
        <v>0</v>
      </c>
      <c r="L118" s="27"/>
    </row>
    <row r="119" spans="2:65" s="1" customFormat="1" ht="10.35" customHeight="1">
      <c r="B119" s="27"/>
      <c r="L119" s="27"/>
    </row>
    <row r="120" spans="2:65" s="10" customFormat="1" ht="29.25" customHeight="1">
      <c r="B120" s="109"/>
      <c r="C120" s="110" t="s">
        <v>119</v>
      </c>
      <c r="D120" s="111" t="s">
        <v>54</v>
      </c>
      <c r="E120" s="111" t="s">
        <v>50</v>
      </c>
      <c r="F120" s="111" t="s">
        <v>51</v>
      </c>
      <c r="G120" s="111" t="s">
        <v>120</v>
      </c>
      <c r="H120" s="111" t="s">
        <v>121</v>
      </c>
      <c r="I120" s="111" t="s">
        <v>122</v>
      </c>
      <c r="J120" s="112" t="s">
        <v>90</v>
      </c>
      <c r="K120" s="113" t="s">
        <v>123</v>
      </c>
      <c r="L120" s="109"/>
      <c r="M120" s="54" t="s">
        <v>1</v>
      </c>
      <c r="N120" s="55" t="s">
        <v>33</v>
      </c>
      <c r="O120" s="55" t="s">
        <v>124</v>
      </c>
      <c r="P120" s="55" t="s">
        <v>125</v>
      </c>
      <c r="Q120" s="55" t="s">
        <v>126</v>
      </c>
      <c r="R120" s="55" t="s">
        <v>127</v>
      </c>
      <c r="S120" s="55" t="s">
        <v>128</v>
      </c>
      <c r="T120" s="56" t="s">
        <v>129</v>
      </c>
    </row>
    <row r="121" spans="2:65" s="1" customFormat="1" ht="22.9" customHeight="1">
      <c r="B121" s="27"/>
      <c r="C121" s="59" t="s">
        <v>91</v>
      </c>
      <c r="J121" s="114">
        <f>BK121</f>
        <v>0</v>
      </c>
      <c r="L121" s="27"/>
      <c r="M121" s="57"/>
      <c r="N121" s="48"/>
      <c r="O121" s="48"/>
      <c r="P121" s="115">
        <f>P122</f>
        <v>0</v>
      </c>
      <c r="Q121" s="48"/>
      <c r="R121" s="115">
        <f>R122</f>
        <v>0</v>
      </c>
      <c r="S121" s="48"/>
      <c r="T121" s="116">
        <f>T122</f>
        <v>0</v>
      </c>
      <c r="AT121" s="15" t="s">
        <v>68</v>
      </c>
      <c r="AU121" s="15" t="s">
        <v>92</v>
      </c>
      <c r="BK121" s="117">
        <f>BK122</f>
        <v>0</v>
      </c>
    </row>
    <row r="122" spans="2:65" s="11" customFormat="1" ht="25.9" customHeight="1">
      <c r="B122" s="118"/>
      <c r="D122" s="119" t="s">
        <v>68</v>
      </c>
      <c r="E122" s="120" t="s">
        <v>130</v>
      </c>
      <c r="F122" s="120" t="s">
        <v>131</v>
      </c>
      <c r="J122" s="121">
        <f>BK122</f>
        <v>0</v>
      </c>
      <c r="L122" s="118"/>
      <c r="M122" s="122"/>
      <c r="N122" s="123"/>
      <c r="O122" s="123"/>
      <c r="P122" s="124">
        <f>P123+P140+P144+P150</f>
        <v>0</v>
      </c>
      <c r="Q122" s="123"/>
      <c r="R122" s="124">
        <f>R123+R140+R144+R150</f>
        <v>0</v>
      </c>
      <c r="S122" s="123"/>
      <c r="T122" s="125">
        <f>T123+T140+T144+T150</f>
        <v>0</v>
      </c>
      <c r="AR122" s="119" t="s">
        <v>77</v>
      </c>
      <c r="AT122" s="126" t="s">
        <v>68</v>
      </c>
      <c r="AU122" s="126" t="s">
        <v>69</v>
      </c>
      <c r="AY122" s="119" t="s">
        <v>132</v>
      </c>
      <c r="BK122" s="127">
        <f>BK123+BK140+BK144+BK150</f>
        <v>0</v>
      </c>
    </row>
    <row r="123" spans="2:65" s="11" customFormat="1" ht="22.9" customHeight="1">
      <c r="B123" s="118"/>
      <c r="D123" s="119" t="s">
        <v>68</v>
      </c>
      <c r="E123" s="128" t="s">
        <v>77</v>
      </c>
      <c r="F123" s="128" t="s">
        <v>133</v>
      </c>
      <c r="J123" s="129">
        <f>BK123</f>
        <v>0</v>
      </c>
      <c r="L123" s="118"/>
      <c r="M123" s="122"/>
      <c r="N123" s="123"/>
      <c r="O123" s="123"/>
      <c r="P123" s="124">
        <f>SUM(P124:P139)</f>
        <v>0</v>
      </c>
      <c r="Q123" s="123"/>
      <c r="R123" s="124">
        <f>SUM(R124:R139)</f>
        <v>0</v>
      </c>
      <c r="S123" s="123"/>
      <c r="T123" s="125">
        <f>SUM(T124:T139)</f>
        <v>0</v>
      </c>
      <c r="AR123" s="119" t="s">
        <v>77</v>
      </c>
      <c r="AT123" s="126" t="s">
        <v>68</v>
      </c>
      <c r="AU123" s="126" t="s">
        <v>77</v>
      </c>
      <c r="AY123" s="119" t="s">
        <v>132</v>
      </c>
      <c r="BK123" s="127">
        <f>SUM(BK124:BK139)</f>
        <v>0</v>
      </c>
    </row>
    <row r="124" spans="2:65" s="1" customFormat="1" ht="16.5" customHeight="1">
      <c r="B124" s="130"/>
      <c r="C124" s="131" t="s">
        <v>77</v>
      </c>
      <c r="D124" s="131" t="s">
        <v>134</v>
      </c>
      <c r="E124" s="132" t="s">
        <v>768</v>
      </c>
      <c r="F124" s="133" t="s">
        <v>769</v>
      </c>
      <c r="G124" s="134" t="s">
        <v>137</v>
      </c>
      <c r="H124" s="135">
        <v>12.48</v>
      </c>
      <c r="I124" s="135">
        <v>0</v>
      </c>
      <c r="J124" s="135">
        <f>ROUND(I124*H124,3)</f>
        <v>0</v>
      </c>
      <c r="K124" s="133" t="s">
        <v>1</v>
      </c>
      <c r="L124" s="27"/>
      <c r="M124" s="136" t="s">
        <v>1</v>
      </c>
      <c r="N124" s="137" t="s">
        <v>35</v>
      </c>
      <c r="O124" s="138">
        <v>0</v>
      </c>
      <c r="P124" s="138">
        <f>O124*H124</f>
        <v>0</v>
      </c>
      <c r="Q124" s="138">
        <v>0</v>
      </c>
      <c r="R124" s="138">
        <f>Q124*H124</f>
        <v>0</v>
      </c>
      <c r="S124" s="138">
        <v>0</v>
      </c>
      <c r="T124" s="139">
        <f>S124*H124</f>
        <v>0</v>
      </c>
      <c r="AR124" s="140" t="s">
        <v>138</v>
      </c>
      <c r="AT124" s="140" t="s">
        <v>134</v>
      </c>
      <c r="AU124" s="140" t="s">
        <v>139</v>
      </c>
      <c r="AY124" s="15" t="s">
        <v>132</v>
      </c>
      <c r="BE124" s="141">
        <f>IF(N124="základná",J124,0)</f>
        <v>0</v>
      </c>
      <c r="BF124" s="141">
        <f>IF(N124="znížená",J124,0)</f>
        <v>0</v>
      </c>
      <c r="BG124" s="141">
        <f>IF(N124="zákl. prenesená",J124,0)</f>
        <v>0</v>
      </c>
      <c r="BH124" s="141">
        <f>IF(N124="zníž. prenesená",J124,0)</f>
        <v>0</v>
      </c>
      <c r="BI124" s="141">
        <f>IF(N124="nulová",J124,0)</f>
        <v>0</v>
      </c>
      <c r="BJ124" s="15" t="s">
        <v>139</v>
      </c>
      <c r="BK124" s="142">
        <f>ROUND(I124*H124,3)</f>
        <v>0</v>
      </c>
      <c r="BL124" s="15" t="s">
        <v>138</v>
      </c>
      <c r="BM124" s="140" t="s">
        <v>139</v>
      </c>
    </row>
    <row r="125" spans="2:65" s="12" customFormat="1">
      <c r="B125" s="143"/>
      <c r="D125" s="144" t="s">
        <v>140</v>
      </c>
      <c r="E125" s="145" t="s">
        <v>1</v>
      </c>
      <c r="F125" s="146" t="s">
        <v>770</v>
      </c>
      <c r="H125" s="147">
        <v>12.48</v>
      </c>
      <c r="L125" s="143"/>
      <c r="M125" s="148"/>
      <c r="N125" s="149"/>
      <c r="O125" s="149"/>
      <c r="P125" s="149"/>
      <c r="Q125" s="149"/>
      <c r="R125" s="149"/>
      <c r="S125" s="149"/>
      <c r="T125" s="150"/>
      <c r="AT125" s="145" t="s">
        <v>140</v>
      </c>
      <c r="AU125" s="145" t="s">
        <v>139</v>
      </c>
      <c r="AV125" s="12" t="s">
        <v>139</v>
      </c>
      <c r="AW125" s="12" t="s">
        <v>24</v>
      </c>
      <c r="AX125" s="12" t="s">
        <v>69</v>
      </c>
      <c r="AY125" s="145" t="s">
        <v>132</v>
      </c>
    </row>
    <row r="126" spans="2:65" s="13" customFormat="1">
      <c r="B126" s="151"/>
      <c r="D126" s="144" t="s">
        <v>140</v>
      </c>
      <c r="E126" s="152" t="s">
        <v>1</v>
      </c>
      <c r="F126" s="153" t="s">
        <v>142</v>
      </c>
      <c r="H126" s="154">
        <v>12.48</v>
      </c>
      <c r="L126" s="151"/>
      <c r="M126" s="155"/>
      <c r="N126" s="156"/>
      <c r="O126" s="156"/>
      <c r="P126" s="156"/>
      <c r="Q126" s="156"/>
      <c r="R126" s="156"/>
      <c r="S126" s="156"/>
      <c r="T126" s="157"/>
      <c r="AT126" s="152" t="s">
        <v>140</v>
      </c>
      <c r="AU126" s="152" t="s">
        <v>139</v>
      </c>
      <c r="AV126" s="13" t="s">
        <v>138</v>
      </c>
      <c r="AW126" s="13" t="s">
        <v>24</v>
      </c>
      <c r="AX126" s="13" t="s">
        <v>77</v>
      </c>
      <c r="AY126" s="152" t="s">
        <v>132</v>
      </c>
    </row>
    <row r="127" spans="2:65" s="1" customFormat="1" ht="36" customHeight="1">
      <c r="B127" s="130"/>
      <c r="C127" s="131" t="s">
        <v>139</v>
      </c>
      <c r="D127" s="131" t="s">
        <v>134</v>
      </c>
      <c r="E127" s="132" t="s">
        <v>771</v>
      </c>
      <c r="F127" s="133" t="s">
        <v>772</v>
      </c>
      <c r="G127" s="134" t="s">
        <v>137</v>
      </c>
      <c r="H127" s="135">
        <v>6.24</v>
      </c>
      <c r="I127" s="135">
        <v>0</v>
      </c>
      <c r="J127" s="135">
        <f>ROUND(I127*H127,3)</f>
        <v>0</v>
      </c>
      <c r="K127" s="133" t="s">
        <v>1</v>
      </c>
      <c r="L127" s="27"/>
      <c r="M127" s="136" t="s">
        <v>1</v>
      </c>
      <c r="N127" s="137" t="s">
        <v>35</v>
      </c>
      <c r="O127" s="138">
        <v>0</v>
      </c>
      <c r="P127" s="138">
        <f>O127*H127</f>
        <v>0</v>
      </c>
      <c r="Q127" s="138">
        <v>0</v>
      </c>
      <c r="R127" s="138">
        <f>Q127*H127</f>
        <v>0</v>
      </c>
      <c r="S127" s="138">
        <v>0</v>
      </c>
      <c r="T127" s="139">
        <f>S127*H127</f>
        <v>0</v>
      </c>
      <c r="AR127" s="140" t="s">
        <v>138</v>
      </c>
      <c r="AT127" s="140" t="s">
        <v>134</v>
      </c>
      <c r="AU127" s="140" t="s">
        <v>139</v>
      </c>
      <c r="AY127" s="15" t="s">
        <v>132</v>
      </c>
      <c r="BE127" s="141">
        <f>IF(N127="základná",J127,0)</f>
        <v>0</v>
      </c>
      <c r="BF127" s="141">
        <f>IF(N127="znížená",J127,0)</f>
        <v>0</v>
      </c>
      <c r="BG127" s="141">
        <f>IF(N127="zákl. prenesená",J127,0)</f>
        <v>0</v>
      </c>
      <c r="BH127" s="141">
        <f>IF(N127="zníž. prenesená",J127,0)</f>
        <v>0</v>
      </c>
      <c r="BI127" s="141">
        <f>IF(N127="nulová",J127,0)</f>
        <v>0</v>
      </c>
      <c r="BJ127" s="15" t="s">
        <v>139</v>
      </c>
      <c r="BK127" s="142">
        <f>ROUND(I127*H127,3)</f>
        <v>0</v>
      </c>
      <c r="BL127" s="15" t="s">
        <v>138</v>
      </c>
      <c r="BM127" s="140" t="s">
        <v>138</v>
      </c>
    </row>
    <row r="128" spans="2:65" s="12" customFormat="1">
      <c r="B128" s="143"/>
      <c r="D128" s="144" t="s">
        <v>140</v>
      </c>
      <c r="E128" s="145" t="s">
        <v>1</v>
      </c>
      <c r="F128" s="146" t="s">
        <v>773</v>
      </c>
      <c r="H128" s="147">
        <v>6.24</v>
      </c>
      <c r="L128" s="143"/>
      <c r="M128" s="148"/>
      <c r="N128" s="149"/>
      <c r="O128" s="149"/>
      <c r="P128" s="149"/>
      <c r="Q128" s="149"/>
      <c r="R128" s="149"/>
      <c r="S128" s="149"/>
      <c r="T128" s="150"/>
      <c r="AT128" s="145" t="s">
        <v>140</v>
      </c>
      <c r="AU128" s="145" t="s">
        <v>139</v>
      </c>
      <c r="AV128" s="12" t="s">
        <v>139</v>
      </c>
      <c r="AW128" s="12" t="s">
        <v>24</v>
      </c>
      <c r="AX128" s="12" t="s">
        <v>69</v>
      </c>
      <c r="AY128" s="145" t="s">
        <v>132</v>
      </c>
    </row>
    <row r="129" spans="2:65" s="13" customFormat="1">
      <c r="B129" s="151"/>
      <c r="D129" s="144" t="s">
        <v>140</v>
      </c>
      <c r="E129" s="152" t="s">
        <v>1</v>
      </c>
      <c r="F129" s="153" t="s">
        <v>142</v>
      </c>
      <c r="H129" s="154">
        <v>6.24</v>
      </c>
      <c r="L129" s="151"/>
      <c r="M129" s="155"/>
      <c r="N129" s="156"/>
      <c r="O129" s="156"/>
      <c r="P129" s="156"/>
      <c r="Q129" s="156"/>
      <c r="R129" s="156"/>
      <c r="S129" s="156"/>
      <c r="T129" s="157"/>
      <c r="AT129" s="152" t="s">
        <v>140</v>
      </c>
      <c r="AU129" s="152" t="s">
        <v>139</v>
      </c>
      <c r="AV129" s="13" t="s">
        <v>138</v>
      </c>
      <c r="AW129" s="13" t="s">
        <v>24</v>
      </c>
      <c r="AX129" s="13" t="s">
        <v>77</v>
      </c>
      <c r="AY129" s="152" t="s">
        <v>132</v>
      </c>
    </row>
    <row r="130" spans="2:65" s="1" customFormat="1" ht="24" customHeight="1">
      <c r="B130" s="130"/>
      <c r="C130" s="131" t="s">
        <v>146</v>
      </c>
      <c r="D130" s="131" t="s">
        <v>134</v>
      </c>
      <c r="E130" s="132" t="s">
        <v>774</v>
      </c>
      <c r="F130" s="133" t="s">
        <v>775</v>
      </c>
      <c r="G130" s="134" t="s">
        <v>137</v>
      </c>
      <c r="H130" s="135">
        <v>12.48</v>
      </c>
      <c r="I130" s="135">
        <v>0</v>
      </c>
      <c r="J130" s="135">
        <f>ROUND(I130*H130,3)</f>
        <v>0</v>
      </c>
      <c r="K130" s="133" t="s">
        <v>1</v>
      </c>
      <c r="L130" s="27"/>
      <c r="M130" s="136" t="s">
        <v>1</v>
      </c>
      <c r="N130" s="137" t="s">
        <v>35</v>
      </c>
      <c r="O130" s="138">
        <v>0</v>
      </c>
      <c r="P130" s="138">
        <f>O130*H130</f>
        <v>0</v>
      </c>
      <c r="Q130" s="138">
        <v>0</v>
      </c>
      <c r="R130" s="138">
        <f>Q130*H130</f>
        <v>0</v>
      </c>
      <c r="S130" s="138">
        <v>0</v>
      </c>
      <c r="T130" s="139">
        <f>S130*H130</f>
        <v>0</v>
      </c>
      <c r="AR130" s="140" t="s">
        <v>138</v>
      </c>
      <c r="AT130" s="140" t="s">
        <v>134</v>
      </c>
      <c r="AU130" s="140" t="s">
        <v>139</v>
      </c>
      <c r="AY130" s="15" t="s">
        <v>132</v>
      </c>
      <c r="BE130" s="141">
        <f>IF(N130="základná",J130,0)</f>
        <v>0</v>
      </c>
      <c r="BF130" s="141">
        <f>IF(N130="znížená",J130,0)</f>
        <v>0</v>
      </c>
      <c r="BG130" s="141">
        <f>IF(N130="zákl. prenesená",J130,0)</f>
        <v>0</v>
      </c>
      <c r="BH130" s="141">
        <f>IF(N130="zníž. prenesená",J130,0)</f>
        <v>0</v>
      </c>
      <c r="BI130" s="141">
        <f>IF(N130="nulová",J130,0)</f>
        <v>0</v>
      </c>
      <c r="BJ130" s="15" t="s">
        <v>139</v>
      </c>
      <c r="BK130" s="142">
        <f>ROUND(I130*H130,3)</f>
        <v>0</v>
      </c>
      <c r="BL130" s="15" t="s">
        <v>138</v>
      </c>
      <c r="BM130" s="140" t="s">
        <v>149</v>
      </c>
    </row>
    <row r="131" spans="2:65" s="12" customFormat="1">
      <c r="B131" s="143"/>
      <c r="D131" s="144" t="s">
        <v>140</v>
      </c>
      <c r="E131" s="145" t="s">
        <v>1</v>
      </c>
      <c r="F131" s="146" t="s">
        <v>770</v>
      </c>
      <c r="H131" s="147">
        <v>12.48</v>
      </c>
      <c r="L131" s="143"/>
      <c r="M131" s="148"/>
      <c r="N131" s="149"/>
      <c r="O131" s="149"/>
      <c r="P131" s="149"/>
      <c r="Q131" s="149"/>
      <c r="R131" s="149"/>
      <c r="S131" s="149"/>
      <c r="T131" s="150"/>
      <c r="AT131" s="145" t="s">
        <v>140</v>
      </c>
      <c r="AU131" s="145" t="s">
        <v>139</v>
      </c>
      <c r="AV131" s="12" t="s">
        <v>139</v>
      </c>
      <c r="AW131" s="12" t="s">
        <v>24</v>
      </c>
      <c r="AX131" s="12" t="s">
        <v>69</v>
      </c>
      <c r="AY131" s="145" t="s">
        <v>132</v>
      </c>
    </row>
    <row r="132" spans="2:65" s="13" customFormat="1">
      <c r="B132" s="151"/>
      <c r="D132" s="144" t="s">
        <v>140</v>
      </c>
      <c r="E132" s="152" t="s">
        <v>1</v>
      </c>
      <c r="F132" s="153" t="s">
        <v>142</v>
      </c>
      <c r="H132" s="154">
        <v>12.48</v>
      </c>
      <c r="L132" s="151"/>
      <c r="M132" s="155"/>
      <c r="N132" s="156"/>
      <c r="O132" s="156"/>
      <c r="P132" s="156"/>
      <c r="Q132" s="156"/>
      <c r="R132" s="156"/>
      <c r="S132" s="156"/>
      <c r="T132" s="157"/>
      <c r="AT132" s="152" t="s">
        <v>140</v>
      </c>
      <c r="AU132" s="152" t="s">
        <v>139</v>
      </c>
      <c r="AV132" s="13" t="s">
        <v>138</v>
      </c>
      <c r="AW132" s="13" t="s">
        <v>24</v>
      </c>
      <c r="AX132" s="13" t="s">
        <v>77</v>
      </c>
      <c r="AY132" s="152" t="s">
        <v>132</v>
      </c>
    </row>
    <row r="133" spans="2:65" s="1" customFormat="1" ht="24" customHeight="1">
      <c r="B133" s="130"/>
      <c r="C133" s="131" t="s">
        <v>138</v>
      </c>
      <c r="D133" s="131" t="s">
        <v>134</v>
      </c>
      <c r="E133" s="132" t="s">
        <v>776</v>
      </c>
      <c r="F133" s="133" t="s">
        <v>777</v>
      </c>
      <c r="G133" s="134" t="s">
        <v>137</v>
      </c>
      <c r="H133" s="135">
        <v>1.92</v>
      </c>
      <c r="I133" s="135">
        <v>0</v>
      </c>
      <c r="J133" s="135">
        <f>ROUND(I133*H133,3)</f>
        <v>0</v>
      </c>
      <c r="K133" s="133" t="s">
        <v>1</v>
      </c>
      <c r="L133" s="27"/>
      <c r="M133" s="136" t="s">
        <v>1</v>
      </c>
      <c r="N133" s="137" t="s">
        <v>35</v>
      </c>
      <c r="O133" s="138">
        <v>0</v>
      </c>
      <c r="P133" s="138">
        <f>O133*H133</f>
        <v>0</v>
      </c>
      <c r="Q133" s="138">
        <v>0</v>
      </c>
      <c r="R133" s="138">
        <f>Q133*H133</f>
        <v>0</v>
      </c>
      <c r="S133" s="138">
        <v>0</v>
      </c>
      <c r="T133" s="139">
        <f>S133*H133</f>
        <v>0</v>
      </c>
      <c r="AR133" s="140" t="s">
        <v>138</v>
      </c>
      <c r="AT133" s="140" t="s">
        <v>134</v>
      </c>
      <c r="AU133" s="140" t="s">
        <v>139</v>
      </c>
      <c r="AY133" s="15" t="s">
        <v>132</v>
      </c>
      <c r="BE133" s="141">
        <f>IF(N133="základná",J133,0)</f>
        <v>0</v>
      </c>
      <c r="BF133" s="141">
        <f>IF(N133="znížená",J133,0)</f>
        <v>0</v>
      </c>
      <c r="BG133" s="141">
        <f>IF(N133="zákl. prenesená",J133,0)</f>
        <v>0</v>
      </c>
      <c r="BH133" s="141">
        <f>IF(N133="zníž. prenesená",J133,0)</f>
        <v>0</v>
      </c>
      <c r="BI133" s="141">
        <f>IF(N133="nulová",J133,0)</f>
        <v>0</v>
      </c>
      <c r="BJ133" s="15" t="s">
        <v>139</v>
      </c>
      <c r="BK133" s="142">
        <f>ROUND(I133*H133,3)</f>
        <v>0</v>
      </c>
      <c r="BL133" s="15" t="s">
        <v>138</v>
      </c>
      <c r="BM133" s="140" t="s">
        <v>152</v>
      </c>
    </row>
    <row r="134" spans="2:65" s="12" customFormat="1">
      <c r="B134" s="143"/>
      <c r="D134" s="144" t="s">
        <v>140</v>
      </c>
      <c r="E134" s="145" t="s">
        <v>1</v>
      </c>
      <c r="F134" s="146" t="s">
        <v>778</v>
      </c>
      <c r="H134" s="147">
        <v>1.92</v>
      </c>
      <c r="L134" s="143"/>
      <c r="M134" s="148"/>
      <c r="N134" s="149"/>
      <c r="O134" s="149"/>
      <c r="P134" s="149"/>
      <c r="Q134" s="149"/>
      <c r="R134" s="149"/>
      <c r="S134" s="149"/>
      <c r="T134" s="150"/>
      <c r="AT134" s="145" t="s">
        <v>140</v>
      </c>
      <c r="AU134" s="145" t="s">
        <v>139</v>
      </c>
      <c r="AV134" s="12" t="s">
        <v>139</v>
      </c>
      <c r="AW134" s="12" t="s">
        <v>24</v>
      </c>
      <c r="AX134" s="12" t="s">
        <v>69</v>
      </c>
      <c r="AY134" s="145" t="s">
        <v>132</v>
      </c>
    </row>
    <row r="135" spans="2:65" s="13" customFormat="1">
      <c r="B135" s="151"/>
      <c r="D135" s="144" t="s">
        <v>140</v>
      </c>
      <c r="E135" s="152" t="s">
        <v>1</v>
      </c>
      <c r="F135" s="153" t="s">
        <v>142</v>
      </c>
      <c r="H135" s="154">
        <v>1.92</v>
      </c>
      <c r="L135" s="151"/>
      <c r="M135" s="155"/>
      <c r="N135" s="156"/>
      <c r="O135" s="156"/>
      <c r="P135" s="156"/>
      <c r="Q135" s="156"/>
      <c r="R135" s="156"/>
      <c r="S135" s="156"/>
      <c r="T135" s="157"/>
      <c r="AT135" s="152" t="s">
        <v>140</v>
      </c>
      <c r="AU135" s="152" t="s">
        <v>139</v>
      </c>
      <c r="AV135" s="13" t="s">
        <v>138</v>
      </c>
      <c r="AW135" s="13" t="s">
        <v>24</v>
      </c>
      <c r="AX135" s="13" t="s">
        <v>77</v>
      </c>
      <c r="AY135" s="152" t="s">
        <v>132</v>
      </c>
    </row>
    <row r="136" spans="2:65" s="1" customFormat="1" ht="16.5" customHeight="1">
      <c r="B136" s="130"/>
      <c r="C136" s="158" t="s">
        <v>154</v>
      </c>
      <c r="D136" s="158" t="s">
        <v>211</v>
      </c>
      <c r="E136" s="159" t="s">
        <v>779</v>
      </c>
      <c r="F136" s="160" t="s">
        <v>780</v>
      </c>
      <c r="G136" s="161" t="s">
        <v>375</v>
      </c>
      <c r="H136" s="162">
        <v>3.1680000000000001</v>
      </c>
      <c r="I136" s="162">
        <v>0</v>
      </c>
      <c r="J136" s="162">
        <f>ROUND(I136*H136,3)</f>
        <v>0</v>
      </c>
      <c r="K136" s="160" t="s">
        <v>1</v>
      </c>
      <c r="L136" s="163"/>
      <c r="M136" s="164" t="s">
        <v>1</v>
      </c>
      <c r="N136" s="165" t="s">
        <v>35</v>
      </c>
      <c r="O136" s="138">
        <v>0</v>
      </c>
      <c r="P136" s="138">
        <f>O136*H136</f>
        <v>0</v>
      </c>
      <c r="Q136" s="138">
        <v>0</v>
      </c>
      <c r="R136" s="138">
        <f>Q136*H136</f>
        <v>0</v>
      </c>
      <c r="S136" s="138">
        <v>0</v>
      </c>
      <c r="T136" s="139">
        <f>S136*H136</f>
        <v>0</v>
      </c>
      <c r="AR136" s="140" t="s">
        <v>152</v>
      </c>
      <c r="AT136" s="140" t="s">
        <v>211</v>
      </c>
      <c r="AU136" s="140" t="s">
        <v>139</v>
      </c>
      <c r="AY136" s="15" t="s">
        <v>132</v>
      </c>
      <c r="BE136" s="141">
        <f>IF(N136="základná",J136,0)</f>
        <v>0</v>
      </c>
      <c r="BF136" s="141">
        <f>IF(N136="znížená",J136,0)</f>
        <v>0</v>
      </c>
      <c r="BG136" s="141">
        <f>IF(N136="zákl. prenesená",J136,0)</f>
        <v>0</v>
      </c>
      <c r="BH136" s="141">
        <f>IF(N136="zníž. prenesená",J136,0)</f>
        <v>0</v>
      </c>
      <c r="BI136" s="141">
        <f>IF(N136="nulová",J136,0)</f>
        <v>0</v>
      </c>
      <c r="BJ136" s="15" t="s">
        <v>139</v>
      </c>
      <c r="BK136" s="142">
        <f>ROUND(I136*H136,3)</f>
        <v>0</v>
      </c>
      <c r="BL136" s="15" t="s">
        <v>138</v>
      </c>
      <c r="BM136" s="140" t="s">
        <v>158</v>
      </c>
    </row>
    <row r="137" spans="2:65" s="1" customFormat="1" ht="16.5" customHeight="1">
      <c r="B137" s="130"/>
      <c r="C137" s="131" t="s">
        <v>149</v>
      </c>
      <c r="D137" s="131" t="s">
        <v>134</v>
      </c>
      <c r="E137" s="132" t="s">
        <v>781</v>
      </c>
      <c r="F137" s="133" t="s">
        <v>782</v>
      </c>
      <c r="G137" s="134" t="s">
        <v>176</v>
      </c>
      <c r="H137" s="135">
        <v>9.6</v>
      </c>
      <c r="I137" s="135">
        <v>0</v>
      </c>
      <c r="J137" s="135">
        <f>ROUND(I137*H137,3)</f>
        <v>0</v>
      </c>
      <c r="K137" s="133" t="s">
        <v>1</v>
      </c>
      <c r="L137" s="27"/>
      <c r="M137" s="136" t="s">
        <v>1</v>
      </c>
      <c r="N137" s="137" t="s">
        <v>35</v>
      </c>
      <c r="O137" s="138">
        <v>0</v>
      </c>
      <c r="P137" s="138">
        <f>O137*H137</f>
        <v>0</v>
      </c>
      <c r="Q137" s="138">
        <v>0</v>
      </c>
      <c r="R137" s="138">
        <f>Q137*H137</f>
        <v>0</v>
      </c>
      <c r="S137" s="138">
        <v>0</v>
      </c>
      <c r="T137" s="139">
        <f>S137*H137</f>
        <v>0</v>
      </c>
      <c r="AR137" s="140" t="s">
        <v>138</v>
      </c>
      <c r="AT137" s="140" t="s">
        <v>134</v>
      </c>
      <c r="AU137" s="140" t="s">
        <v>139</v>
      </c>
      <c r="AY137" s="15" t="s">
        <v>132</v>
      </c>
      <c r="BE137" s="141">
        <f>IF(N137="základná",J137,0)</f>
        <v>0</v>
      </c>
      <c r="BF137" s="141">
        <f>IF(N137="znížená",J137,0)</f>
        <v>0</v>
      </c>
      <c r="BG137" s="141">
        <f>IF(N137="zákl. prenesená",J137,0)</f>
        <v>0</v>
      </c>
      <c r="BH137" s="141">
        <f>IF(N137="zníž. prenesená",J137,0)</f>
        <v>0</v>
      </c>
      <c r="BI137" s="141">
        <f>IF(N137="nulová",J137,0)</f>
        <v>0</v>
      </c>
      <c r="BJ137" s="15" t="s">
        <v>139</v>
      </c>
      <c r="BK137" s="142">
        <f>ROUND(I137*H137,3)</f>
        <v>0</v>
      </c>
      <c r="BL137" s="15" t="s">
        <v>138</v>
      </c>
      <c r="BM137" s="140" t="s">
        <v>162</v>
      </c>
    </row>
    <row r="138" spans="2:65" s="12" customFormat="1">
      <c r="B138" s="143"/>
      <c r="D138" s="144" t="s">
        <v>140</v>
      </c>
      <c r="E138" s="145" t="s">
        <v>1</v>
      </c>
      <c r="F138" s="146" t="s">
        <v>783</v>
      </c>
      <c r="H138" s="147">
        <v>9.6</v>
      </c>
      <c r="I138" s="12">
        <v>0</v>
      </c>
      <c r="L138" s="143"/>
      <c r="M138" s="148"/>
      <c r="N138" s="149"/>
      <c r="O138" s="149"/>
      <c r="P138" s="149"/>
      <c r="Q138" s="149"/>
      <c r="R138" s="149"/>
      <c r="S138" s="149"/>
      <c r="T138" s="150"/>
      <c r="AT138" s="145" t="s">
        <v>140</v>
      </c>
      <c r="AU138" s="145" t="s">
        <v>139</v>
      </c>
      <c r="AV138" s="12" t="s">
        <v>139</v>
      </c>
      <c r="AW138" s="12" t="s">
        <v>24</v>
      </c>
      <c r="AX138" s="12" t="s">
        <v>69</v>
      </c>
      <c r="AY138" s="145" t="s">
        <v>132</v>
      </c>
    </row>
    <row r="139" spans="2:65" s="13" customFormat="1">
      <c r="B139" s="151"/>
      <c r="D139" s="144" t="s">
        <v>140</v>
      </c>
      <c r="E139" s="152" t="s">
        <v>1</v>
      </c>
      <c r="F139" s="153" t="s">
        <v>142</v>
      </c>
      <c r="H139" s="154">
        <v>9.6</v>
      </c>
      <c r="L139" s="151"/>
      <c r="M139" s="155"/>
      <c r="N139" s="156"/>
      <c r="O139" s="156"/>
      <c r="P139" s="156"/>
      <c r="Q139" s="156"/>
      <c r="R139" s="156"/>
      <c r="S139" s="156"/>
      <c r="T139" s="157"/>
      <c r="AT139" s="152" t="s">
        <v>140</v>
      </c>
      <c r="AU139" s="152" t="s">
        <v>139</v>
      </c>
      <c r="AV139" s="13" t="s">
        <v>138</v>
      </c>
      <c r="AW139" s="13" t="s">
        <v>24</v>
      </c>
      <c r="AX139" s="13" t="s">
        <v>77</v>
      </c>
      <c r="AY139" s="152" t="s">
        <v>132</v>
      </c>
    </row>
    <row r="140" spans="2:65" s="11" customFormat="1" ht="22.9" customHeight="1">
      <c r="B140" s="118"/>
      <c r="D140" s="119" t="s">
        <v>68</v>
      </c>
      <c r="E140" s="128" t="s">
        <v>138</v>
      </c>
      <c r="F140" s="128" t="s">
        <v>784</v>
      </c>
      <c r="J140" s="129">
        <f>BK140</f>
        <v>0</v>
      </c>
      <c r="L140" s="118"/>
      <c r="M140" s="122"/>
      <c r="N140" s="123"/>
      <c r="O140" s="123"/>
      <c r="P140" s="124">
        <f>SUM(P141:P143)</f>
        <v>0</v>
      </c>
      <c r="Q140" s="123"/>
      <c r="R140" s="124">
        <f>SUM(R141:R143)</f>
        <v>0</v>
      </c>
      <c r="S140" s="123"/>
      <c r="T140" s="125">
        <f>SUM(T141:T143)</f>
        <v>0</v>
      </c>
      <c r="AR140" s="119" t="s">
        <v>77</v>
      </c>
      <c r="AT140" s="126" t="s">
        <v>68</v>
      </c>
      <c r="AU140" s="126" t="s">
        <v>77</v>
      </c>
      <c r="AY140" s="119" t="s">
        <v>132</v>
      </c>
      <c r="BK140" s="127">
        <f>SUM(BK141:BK143)</f>
        <v>0</v>
      </c>
    </row>
    <row r="141" spans="2:65" s="1" customFormat="1" ht="36" customHeight="1">
      <c r="B141" s="130"/>
      <c r="C141" s="131" t="s">
        <v>164</v>
      </c>
      <c r="D141" s="131" t="s">
        <v>134</v>
      </c>
      <c r="E141" s="132" t="s">
        <v>785</v>
      </c>
      <c r="F141" s="133" t="s">
        <v>786</v>
      </c>
      <c r="G141" s="134" t="s">
        <v>137</v>
      </c>
      <c r="H141" s="135">
        <v>0.72899999999999998</v>
      </c>
      <c r="I141" s="135">
        <v>0</v>
      </c>
      <c r="J141" s="135">
        <f>ROUND(I141*H141,3)</f>
        <v>0</v>
      </c>
      <c r="K141" s="133" t="s">
        <v>1</v>
      </c>
      <c r="L141" s="27"/>
      <c r="M141" s="136" t="s">
        <v>1</v>
      </c>
      <c r="N141" s="137" t="s">
        <v>35</v>
      </c>
      <c r="O141" s="138">
        <v>0</v>
      </c>
      <c r="P141" s="138">
        <f>O141*H141</f>
        <v>0</v>
      </c>
      <c r="Q141" s="138">
        <v>0</v>
      </c>
      <c r="R141" s="138">
        <f>Q141*H141</f>
        <v>0</v>
      </c>
      <c r="S141" s="138">
        <v>0</v>
      </c>
      <c r="T141" s="139">
        <f>S141*H141</f>
        <v>0</v>
      </c>
      <c r="AR141" s="140" t="s">
        <v>138</v>
      </c>
      <c r="AT141" s="140" t="s">
        <v>134</v>
      </c>
      <c r="AU141" s="140" t="s">
        <v>139</v>
      </c>
      <c r="AY141" s="15" t="s">
        <v>132</v>
      </c>
      <c r="BE141" s="141">
        <f>IF(N141="základná",J141,0)</f>
        <v>0</v>
      </c>
      <c r="BF141" s="141">
        <f>IF(N141="znížená",J141,0)</f>
        <v>0</v>
      </c>
      <c r="BG141" s="141">
        <f>IF(N141="zákl. prenesená",J141,0)</f>
        <v>0</v>
      </c>
      <c r="BH141" s="141">
        <f>IF(N141="zníž. prenesená",J141,0)</f>
        <v>0</v>
      </c>
      <c r="BI141" s="141">
        <f>IF(N141="nulová",J141,0)</f>
        <v>0</v>
      </c>
      <c r="BJ141" s="15" t="s">
        <v>139</v>
      </c>
      <c r="BK141" s="142">
        <f>ROUND(I141*H141,3)</f>
        <v>0</v>
      </c>
      <c r="BL141" s="15" t="s">
        <v>138</v>
      </c>
      <c r="BM141" s="140" t="s">
        <v>167</v>
      </c>
    </row>
    <row r="142" spans="2:65" s="12" customFormat="1">
      <c r="B142" s="143"/>
      <c r="D142" s="144" t="s">
        <v>140</v>
      </c>
      <c r="E142" s="145" t="s">
        <v>1</v>
      </c>
      <c r="F142" s="146" t="s">
        <v>787</v>
      </c>
      <c r="H142" s="147">
        <v>0.72899999999999998</v>
      </c>
      <c r="L142" s="143"/>
      <c r="M142" s="148"/>
      <c r="N142" s="149"/>
      <c r="O142" s="149"/>
      <c r="P142" s="149"/>
      <c r="Q142" s="149"/>
      <c r="R142" s="149"/>
      <c r="S142" s="149"/>
      <c r="T142" s="150"/>
      <c r="AT142" s="145" t="s">
        <v>140</v>
      </c>
      <c r="AU142" s="145" t="s">
        <v>139</v>
      </c>
      <c r="AV142" s="12" t="s">
        <v>139</v>
      </c>
      <c r="AW142" s="12" t="s">
        <v>24</v>
      </c>
      <c r="AX142" s="12" t="s">
        <v>69</v>
      </c>
      <c r="AY142" s="145" t="s">
        <v>132</v>
      </c>
    </row>
    <row r="143" spans="2:65" s="13" customFormat="1">
      <c r="B143" s="151"/>
      <c r="D143" s="144" t="s">
        <v>140</v>
      </c>
      <c r="E143" s="152" t="s">
        <v>1</v>
      </c>
      <c r="F143" s="153" t="s">
        <v>142</v>
      </c>
      <c r="H143" s="154">
        <v>0.72899999999999998</v>
      </c>
      <c r="L143" s="151"/>
      <c r="M143" s="155"/>
      <c r="N143" s="156"/>
      <c r="O143" s="156"/>
      <c r="P143" s="156"/>
      <c r="Q143" s="156"/>
      <c r="R143" s="156"/>
      <c r="S143" s="156"/>
      <c r="T143" s="157"/>
      <c r="AT143" s="152" t="s">
        <v>140</v>
      </c>
      <c r="AU143" s="152" t="s">
        <v>139</v>
      </c>
      <c r="AV143" s="13" t="s">
        <v>138</v>
      </c>
      <c r="AW143" s="13" t="s">
        <v>24</v>
      </c>
      <c r="AX143" s="13" t="s">
        <v>77</v>
      </c>
      <c r="AY143" s="152" t="s">
        <v>132</v>
      </c>
    </row>
    <row r="144" spans="2:65" s="11" customFormat="1" ht="22.9" customHeight="1">
      <c r="B144" s="118"/>
      <c r="D144" s="119" t="s">
        <v>68</v>
      </c>
      <c r="E144" s="128" t="s">
        <v>152</v>
      </c>
      <c r="F144" s="128" t="s">
        <v>788</v>
      </c>
      <c r="J144" s="129">
        <f>BK144</f>
        <v>0</v>
      </c>
      <c r="L144" s="118"/>
      <c r="M144" s="122"/>
      <c r="N144" s="123"/>
      <c r="O144" s="123"/>
      <c r="P144" s="124">
        <f>SUM(P145:P149)</f>
        <v>0</v>
      </c>
      <c r="Q144" s="123"/>
      <c r="R144" s="124">
        <f>SUM(R145:R149)</f>
        <v>0</v>
      </c>
      <c r="S144" s="123"/>
      <c r="T144" s="125">
        <f>SUM(T145:T149)</f>
        <v>0</v>
      </c>
      <c r="AR144" s="119" t="s">
        <v>77</v>
      </c>
      <c r="AT144" s="126" t="s">
        <v>68</v>
      </c>
      <c r="AU144" s="126" t="s">
        <v>77</v>
      </c>
      <c r="AY144" s="119" t="s">
        <v>132</v>
      </c>
      <c r="BK144" s="127">
        <f>SUM(BK145:BK149)</f>
        <v>0</v>
      </c>
    </row>
    <row r="145" spans="2:65" s="1" customFormat="1" ht="24" customHeight="1">
      <c r="B145" s="130"/>
      <c r="C145" s="131" t="s">
        <v>152</v>
      </c>
      <c r="D145" s="131" t="s">
        <v>134</v>
      </c>
      <c r="E145" s="132" t="s">
        <v>789</v>
      </c>
      <c r="F145" s="133" t="s">
        <v>790</v>
      </c>
      <c r="G145" s="134" t="s">
        <v>157</v>
      </c>
      <c r="H145" s="135">
        <v>24.3</v>
      </c>
      <c r="I145" s="135">
        <v>0</v>
      </c>
      <c r="J145" s="135">
        <f>ROUND(I145*H145,3)</f>
        <v>0</v>
      </c>
      <c r="K145" s="133" t="s">
        <v>1</v>
      </c>
      <c r="L145" s="27"/>
      <c r="M145" s="136" t="s">
        <v>1</v>
      </c>
      <c r="N145" s="137" t="s">
        <v>35</v>
      </c>
      <c r="O145" s="138">
        <v>0</v>
      </c>
      <c r="P145" s="138">
        <f>O145*H145</f>
        <v>0</v>
      </c>
      <c r="Q145" s="138">
        <v>0</v>
      </c>
      <c r="R145" s="138">
        <f>Q145*H145</f>
        <v>0</v>
      </c>
      <c r="S145" s="138">
        <v>0</v>
      </c>
      <c r="T145" s="139">
        <f>S145*H145</f>
        <v>0</v>
      </c>
      <c r="AR145" s="140" t="s">
        <v>138</v>
      </c>
      <c r="AT145" s="140" t="s">
        <v>134</v>
      </c>
      <c r="AU145" s="140" t="s">
        <v>139</v>
      </c>
      <c r="AY145" s="15" t="s">
        <v>132</v>
      </c>
      <c r="BE145" s="141">
        <f>IF(N145="základná",J145,0)</f>
        <v>0</v>
      </c>
      <c r="BF145" s="141">
        <f>IF(N145="znížená",J145,0)</f>
        <v>0</v>
      </c>
      <c r="BG145" s="141">
        <f>IF(N145="zákl. prenesená",J145,0)</f>
        <v>0</v>
      </c>
      <c r="BH145" s="141">
        <f>IF(N145="zníž. prenesená",J145,0)</f>
        <v>0</v>
      </c>
      <c r="BI145" s="141">
        <f>IF(N145="nulová",J145,0)</f>
        <v>0</v>
      </c>
      <c r="BJ145" s="15" t="s">
        <v>139</v>
      </c>
      <c r="BK145" s="142">
        <f>ROUND(I145*H145,3)</f>
        <v>0</v>
      </c>
      <c r="BL145" s="15" t="s">
        <v>138</v>
      </c>
      <c r="BM145" s="140" t="s">
        <v>172</v>
      </c>
    </row>
    <row r="146" spans="2:65" s="12" customFormat="1">
      <c r="B146" s="143"/>
      <c r="D146" s="144" t="s">
        <v>140</v>
      </c>
      <c r="E146" s="145" t="s">
        <v>1</v>
      </c>
      <c r="F146" s="146" t="s">
        <v>791</v>
      </c>
      <c r="H146" s="147">
        <v>24.3</v>
      </c>
      <c r="L146" s="143"/>
      <c r="M146" s="148"/>
      <c r="N146" s="149"/>
      <c r="O146" s="149"/>
      <c r="P146" s="149"/>
      <c r="Q146" s="149"/>
      <c r="R146" s="149"/>
      <c r="S146" s="149"/>
      <c r="T146" s="150"/>
      <c r="AT146" s="145" t="s">
        <v>140</v>
      </c>
      <c r="AU146" s="145" t="s">
        <v>139</v>
      </c>
      <c r="AV146" s="12" t="s">
        <v>139</v>
      </c>
      <c r="AW146" s="12" t="s">
        <v>24</v>
      </c>
      <c r="AX146" s="12" t="s">
        <v>69</v>
      </c>
      <c r="AY146" s="145" t="s">
        <v>132</v>
      </c>
    </row>
    <row r="147" spans="2:65" s="13" customFormat="1">
      <c r="B147" s="151"/>
      <c r="D147" s="144" t="s">
        <v>140</v>
      </c>
      <c r="E147" s="152" t="s">
        <v>1</v>
      </c>
      <c r="F147" s="153" t="s">
        <v>142</v>
      </c>
      <c r="H147" s="154">
        <v>24.3</v>
      </c>
      <c r="L147" s="151"/>
      <c r="M147" s="155"/>
      <c r="N147" s="156"/>
      <c r="O147" s="156"/>
      <c r="P147" s="156"/>
      <c r="Q147" s="156"/>
      <c r="R147" s="156"/>
      <c r="S147" s="156"/>
      <c r="T147" s="157"/>
      <c r="AT147" s="152" t="s">
        <v>140</v>
      </c>
      <c r="AU147" s="152" t="s">
        <v>139</v>
      </c>
      <c r="AV147" s="13" t="s">
        <v>138</v>
      </c>
      <c r="AW147" s="13" t="s">
        <v>24</v>
      </c>
      <c r="AX147" s="13" t="s">
        <v>77</v>
      </c>
      <c r="AY147" s="152" t="s">
        <v>132</v>
      </c>
    </row>
    <row r="148" spans="2:65" s="1" customFormat="1" ht="24" customHeight="1">
      <c r="B148" s="130"/>
      <c r="C148" s="158" t="s">
        <v>173</v>
      </c>
      <c r="D148" s="158" t="s">
        <v>211</v>
      </c>
      <c r="E148" s="159" t="s">
        <v>792</v>
      </c>
      <c r="F148" s="160" t="s">
        <v>793</v>
      </c>
      <c r="G148" s="161" t="s">
        <v>157</v>
      </c>
      <c r="H148" s="162">
        <v>24.3</v>
      </c>
      <c r="I148" s="162">
        <v>0</v>
      </c>
      <c r="J148" s="162">
        <f>ROUND(I148*H148,3)</f>
        <v>0</v>
      </c>
      <c r="K148" s="160" t="s">
        <v>1</v>
      </c>
      <c r="L148" s="163"/>
      <c r="M148" s="164" t="s">
        <v>1</v>
      </c>
      <c r="N148" s="165" t="s">
        <v>35</v>
      </c>
      <c r="O148" s="138">
        <v>0</v>
      </c>
      <c r="P148" s="138">
        <f>O148*H148</f>
        <v>0</v>
      </c>
      <c r="Q148" s="138">
        <v>0</v>
      </c>
      <c r="R148" s="138">
        <f>Q148*H148</f>
        <v>0</v>
      </c>
      <c r="S148" s="138">
        <v>0</v>
      </c>
      <c r="T148" s="139">
        <f>S148*H148</f>
        <v>0</v>
      </c>
      <c r="AR148" s="140" t="s">
        <v>152</v>
      </c>
      <c r="AT148" s="140" t="s">
        <v>211</v>
      </c>
      <c r="AU148" s="140" t="s">
        <v>139</v>
      </c>
      <c r="AY148" s="15" t="s">
        <v>132</v>
      </c>
      <c r="BE148" s="141">
        <f>IF(N148="základná",J148,0)</f>
        <v>0</v>
      </c>
      <c r="BF148" s="141">
        <f>IF(N148="znížená",J148,0)</f>
        <v>0</v>
      </c>
      <c r="BG148" s="141">
        <f>IF(N148="zákl. prenesená",J148,0)</f>
        <v>0</v>
      </c>
      <c r="BH148" s="141">
        <f>IF(N148="zníž. prenesená",J148,0)</f>
        <v>0</v>
      </c>
      <c r="BI148" s="141">
        <f>IF(N148="nulová",J148,0)</f>
        <v>0</v>
      </c>
      <c r="BJ148" s="15" t="s">
        <v>139</v>
      </c>
      <c r="BK148" s="142">
        <f>ROUND(I148*H148,3)</f>
        <v>0</v>
      </c>
      <c r="BL148" s="15" t="s">
        <v>138</v>
      </c>
      <c r="BM148" s="140" t="s">
        <v>177</v>
      </c>
    </row>
    <row r="149" spans="2:65" s="1" customFormat="1" ht="24" customHeight="1">
      <c r="B149" s="130"/>
      <c r="C149" s="158" t="s">
        <v>158</v>
      </c>
      <c r="D149" s="158" t="s">
        <v>211</v>
      </c>
      <c r="E149" s="159" t="s">
        <v>794</v>
      </c>
      <c r="F149" s="160" t="s">
        <v>795</v>
      </c>
      <c r="G149" s="161" t="s">
        <v>171</v>
      </c>
      <c r="H149" s="162">
        <v>2</v>
      </c>
      <c r="I149" s="162">
        <v>0</v>
      </c>
      <c r="J149" s="162">
        <f>ROUND(I149*H149,3)</f>
        <v>0</v>
      </c>
      <c r="K149" s="160" t="s">
        <v>1</v>
      </c>
      <c r="L149" s="163"/>
      <c r="M149" s="164" t="s">
        <v>1</v>
      </c>
      <c r="N149" s="165" t="s">
        <v>35</v>
      </c>
      <c r="O149" s="138">
        <v>0</v>
      </c>
      <c r="P149" s="138">
        <f>O149*H149</f>
        <v>0</v>
      </c>
      <c r="Q149" s="138">
        <v>0</v>
      </c>
      <c r="R149" s="138">
        <f>Q149*H149</f>
        <v>0</v>
      </c>
      <c r="S149" s="138">
        <v>0</v>
      </c>
      <c r="T149" s="139">
        <f>S149*H149</f>
        <v>0</v>
      </c>
      <c r="AR149" s="140" t="s">
        <v>152</v>
      </c>
      <c r="AT149" s="140" t="s">
        <v>211</v>
      </c>
      <c r="AU149" s="140" t="s">
        <v>139</v>
      </c>
      <c r="AY149" s="15" t="s">
        <v>132</v>
      </c>
      <c r="BE149" s="141">
        <f>IF(N149="základná",J149,0)</f>
        <v>0</v>
      </c>
      <c r="BF149" s="141">
        <f>IF(N149="znížená",J149,0)</f>
        <v>0</v>
      </c>
      <c r="BG149" s="141">
        <f>IF(N149="zákl. prenesená",J149,0)</f>
        <v>0</v>
      </c>
      <c r="BH149" s="141">
        <f>IF(N149="zníž. prenesená",J149,0)</f>
        <v>0</v>
      </c>
      <c r="BI149" s="141">
        <f>IF(N149="nulová",J149,0)</f>
        <v>0</v>
      </c>
      <c r="BJ149" s="15" t="s">
        <v>139</v>
      </c>
      <c r="BK149" s="142">
        <f>ROUND(I149*H149,3)</f>
        <v>0</v>
      </c>
      <c r="BL149" s="15" t="s">
        <v>138</v>
      </c>
      <c r="BM149" s="140" t="s">
        <v>7</v>
      </c>
    </row>
    <row r="150" spans="2:65" s="11" customFormat="1" ht="22.9" customHeight="1">
      <c r="B150" s="118"/>
      <c r="D150" s="119" t="s">
        <v>68</v>
      </c>
      <c r="E150" s="128" t="s">
        <v>384</v>
      </c>
      <c r="F150" s="128" t="s">
        <v>385</v>
      </c>
      <c r="J150" s="129">
        <f>BK150</f>
        <v>0</v>
      </c>
      <c r="L150" s="118"/>
      <c r="M150" s="122"/>
      <c r="N150" s="123"/>
      <c r="O150" s="123"/>
      <c r="P150" s="124">
        <f>P151</f>
        <v>0</v>
      </c>
      <c r="Q150" s="123"/>
      <c r="R150" s="124">
        <f>R151</f>
        <v>0</v>
      </c>
      <c r="S150" s="123"/>
      <c r="T150" s="125">
        <f>T151</f>
        <v>0</v>
      </c>
      <c r="AR150" s="119" t="s">
        <v>77</v>
      </c>
      <c r="AT150" s="126" t="s">
        <v>68</v>
      </c>
      <c r="AU150" s="126" t="s">
        <v>77</v>
      </c>
      <c r="AY150" s="119" t="s">
        <v>132</v>
      </c>
      <c r="BK150" s="127">
        <f>BK151</f>
        <v>0</v>
      </c>
    </row>
    <row r="151" spans="2:65" s="1" customFormat="1" ht="24" customHeight="1">
      <c r="B151" s="130"/>
      <c r="C151" s="131" t="s">
        <v>182</v>
      </c>
      <c r="D151" s="131" t="s">
        <v>134</v>
      </c>
      <c r="E151" s="132" t="s">
        <v>796</v>
      </c>
      <c r="F151" s="133" t="s">
        <v>797</v>
      </c>
      <c r="G151" s="134" t="s">
        <v>375</v>
      </c>
      <c r="H151" s="135">
        <v>4.5529999999999999</v>
      </c>
      <c r="I151" s="135">
        <v>0</v>
      </c>
      <c r="J151" s="135">
        <f>ROUND(I151*H151,3)</f>
        <v>0</v>
      </c>
      <c r="K151" s="133" t="s">
        <v>1</v>
      </c>
      <c r="L151" s="27"/>
      <c r="M151" s="166" t="s">
        <v>1</v>
      </c>
      <c r="N151" s="167" t="s">
        <v>35</v>
      </c>
      <c r="O151" s="168">
        <v>0</v>
      </c>
      <c r="P151" s="168">
        <f>O151*H151</f>
        <v>0</v>
      </c>
      <c r="Q151" s="168">
        <v>0</v>
      </c>
      <c r="R151" s="168">
        <f>Q151*H151</f>
        <v>0</v>
      </c>
      <c r="S151" s="168">
        <v>0</v>
      </c>
      <c r="T151" s="169">
        <f>S151*H151</f>
        <v>0</v>
      </c>
      <c r="AR151" s="140" t="s">
        <v>138</v>
      </c>
      <c r="AT151" s="140" t="s">
        <v>134</v>
      </c>
      <c r="AU151" s="140" t="s">
        <v>139</v>
      </c>
      <c r="AY151" s="15" t="s">
        <v>132</v>
      </c>
      <c r="BE151" s="141">
        <f>IF(N151="základná",J151,0)</f>
        <v>0</v>
      </c>
      <c r="BF151" s="141">
        <f>IF(N151="znížená",J151,0)</f>
        <v>0</v>
      </c>
      <c r="BG151" s="141">
        <f>IF(N151="zákl. prenesená",J151,0)</f>
        <v>0</v>
      </c>
      <c r="BH151" s="141">
        <f>IF(N151="zníž. prenesená",J151,0)</f>
        <v>0</v>
      </c>
      <c r="BI151" s="141">
        <f>IF(N151="nulová",J151,0)</f>
        <v>0</v>
      </c>
      <c r="BJ151" s="15" t="s">
        <v>139</v>
      </c>
      <c r="BK151" s="142">
        <f>ROUND(I151*H151,3)</f>
        <v>0</v>
      </c>
      <c r="BL151" s="15" t="s">
        <v>138</v>
      </c>
      <c r="BM151" s="140" t="s">
        <v>185</v>
      </c>
    </row>
    <row r="152" spans="2:65" s="1" customFormat="1" ht="6.95" customHeight="1">
      <c r="B152" s="39"/>
      <c r="C152" s="40"/>
      <c r="D152" s="40"/>
      <c r="E152" s="40"/>
      <c r="F152" s="40"/>
      <c r="G152" s="40"/>
      <c r="H152" s="40"/>
      <c r="I152" s="40">
        <v>0</v>
      </c>
      <c r="J152" s="40"/>
      <c r="K152" s="40"/>
      <c r="L152" s="27"/>
    </row>
  </sheetData>
  <autoFilter ref="C120:K151" xr:uid="{00000000-0009-0000-0000-000002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49"/>
  <sheetViews>
    <sheetView showGridLines="0" tabSelected="1" workbookViewId="0">
      <selection activeCell="I152" sqref="I152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3"/>
    </row>
    <row r="2" spans="1:46" ht="36.950000000000003" customHeight="1">
      <c r="L2" s="189" t="s">
        <v>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5" t="s">
        <v>84</v>
      </c>
    </row>
    <row r="3" spans="1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69</v>
      </c>
    </row>
    <row r="4" spans="1:46" ht="24.95" customHeight="1">
      <c r="B4" s="18"/>
      <c r="D4" s="19" t="s">
        <v>85</v>
      </c>
      <c r="L4" s="18"/>
      <c r="M4" s="84" t="s">
        <v>9</v>
      </c>
      <c r="AT4" s="15" t="s">
        <v>3</v>
      </c>
    </row>
    <row r="5" spans="1:46" ht="6.95" customHeight="1">
      <c r="B5" s="18"/>
      <c r="L5" s="18"/>
    </row>
    <row r="6" spans="1:46" ht="12" customHeight="1">
      <c r="B6" s="18"/>
      <c r="D6" s="24" t="s">
        <v>11</v>
      </c>
      <c r="L6" s="18"/>
    </row>
    <row r="7" spans="1:46" ht="16.5" customHeight="1">
      <c r="B7" s="18"/>
      <c r="E7" s="205" t="str">
        <f>'Rekapitulácia stavby'!K6</f>
        <v>Rekonštrukcia hasičskej zbrojnice</v>
      </c>
      <c r="F7" s="206"/>
      <c r="G7" s="206"/>
      <c r="H7" s="206"/>
      <c r="L7" s="18"/>
    </row>
    <row r="8" spans="1:46" s="1" customFormat="1" ht="12" customHeight="1">
      <c r="B8" s="27"/>
      <c r="D8" s="24" t="s">
        <v>86</v>
      </c>
      <c r="L8" s="27"/>
    </row>
    <row r="9" spans="1:46" s="1" customFormat="1" ht="36.950000000000003" customHeight="1">
      <c r="B9" s="27"/>
      <c r="E9" s="177" t="s">
        <v>798</v>
      </c>
      <c r="F9" s="204"/>
      <c r="G9" s="204"/>
      <c r="H9" s="204"/>
      <c r="L9" s="27"/>
    </row>
    <row r="10" spans="1:46" s="1" customFormat="1">
      <c r="B10" s="27"/>
      <c r="L10" s="27"/>
    </row>
    <row r="11" spans="1:46" s="1" customFormat="1" ht="12" customHeight="1">
      <c r="B11" s="27"/>
      <c r="D11" s="24" t="s">
        <v>13</v>
      </c>
      <c r="F11" s="22" t="s">
        <v>1</v>
      </c>
      <c r="I11" s="24" t="s">
        <v>14</v>
      </c>
      <c r="J11" s="22" t="s">
        <v>1</v>
      </c>
      <c r="L11" s="27"/>
    </row>
    <row r="12" spans="1:46" s="1" customFormat="1" ht="12" customHeight="1">
      <c r="B12" s="27"/>
      <c r="D12" s="24" t="s">
        <v>15</v>
      </c>
      <c r="F12" s="22" t="s">
        <v>16</v>
      </c>
      <c r="I12" s="24" t="s">
        <v>17</v>
      </c>
      <c r="J12" s="47">
        <f>'Rekapitulácia stavby'!AN8</f>
        <v>0</v>
      </c>
      <c r="L12" s="27"/>
    </row>
    <row r="13" spans="1:46" s="1" customFormat="1" ht="10.9" customHeight="1">
      <c r="B13" s="27"/>
      <c r="L13" s="27"/>
    </row>
    <row r="14" spans="1:46" s="1" customFormat="1" ht="12" customHeight="1">
      <c r="B14" s="27"/>
      <c r="D14" s="24" t="s">
        <v>18</v>
      </c>
      <c r="I14" s="24" t="s">
        <v>19</v>
      </c>
      <c r="J14" s="22" t="str">
        <f>IF('Rekapitulácia stavby'!AN10="","",'Rekapitulácia stavby'!AN10)</f>
        <v/>
      </c>
      <c r="L14" s="27"/>
    </row>
    <row r="15" spans="1:46" s="1" customFormat="1" ht="18" customHeight="1">
      <c r="B15" s="27"/>
      <c r="E15" s="22" t="str">
        <f>IF('Rekapitulácia stavby'!E11="","",'Rekapitulácia stavby'!E11)</f>
        <v>Obec Dubinné</v>
      </c>
      <c r="I15" s="24" t="s">
        <v>20</v>
      </c>
      <c r="J15" s="22" t="str">
        <f>IF('Rekapitulácia stavby'!AN11="","",'Rekapitulácia stavby'!AN11)</f>
        <v/>
      </c>
      <c r="L15" s="27"/>
    </row>
    <row r="16" spans="1:46" s="1" customFormat="1" ht="6.95" customHeight="1">
      <c r="B16" s="27"/>
      <c r="L16" s="27"/>
    </row>
    <row r="17" spans="2:12" s="1" customFormat="1" ht="12" customHeight="1">
      <c r="B17" s="27"/>
      <c r="D17" s="24" t="s">
        <v>21</v>
      </c>
      <c r="I17" s="24" t="s">
        <v>19</v>
      </c>
      <c r="J17" s="22" t="str">
        <f>'Rekapitulácia stavby'!AN13</f>
        <v/>
      </c>
      <c r="L17" s="27"/>
    </row>
    <row r="18" spans="2:12" s="1" customFormat="1" ht="18" customHeight="1">
      <c r="B18" s="27"/>
      <c r="E18" s="186" t="str">
        <f>'Rekapitulácia stavby'!E14</f>
        <v xml:space="preserve"> </v>
      </c>
      <c r="F18" s="186"/>
      <c r="G18" s="186"/>
      <c r="H18" s="186"/>
      <c r="I18" s="24" t="s">
        <v>20</v>
      </c>
      <c r="J18" s="22" t="str">
        <f>'Rekapitulácia stavby'!AN14</f>
        <v/>
      </c>
      <c r="L18" s="27"/>
    </row>
    <row r="19" spans="2:12" s="1" customFormat="1" ht="6.95" customHeight="1">
      <c r="B19" s="27"/>
      <c r="L19" s="27"/>
    </row>
    <row r="20" spans="2:12" s="1" customFormat="1" ht="12" customHeight="1">
      <c r="B20" s="27"/>
      <c r="D20" s="24" t="s">
        <v>23</v>
      </c>
      <c r="I20" s="24" t="s">
        <v>19</v>
      </c>
      <c r="J20" s="22" t="s">
        <v>1</v>
      </c>
      <c r="L20" s="27"/>
    </row>
    <row r="21" spans="2:12" s="1" customFormat="1" ht="18" customHeight="1">
      <c r="B21" s="27"/>
      <c r="E21" s="22"/>
      <c r="I21" s="24" t="s">
        <v>20</v>
      </c>
      <c r="J21" s="22" t="s">
        <v>1</v>
      </c>
      <c r="L21" s="27"/>
    </row>
    <row r="22" spans="2:12" s="1" customFormat="1" ht="6.95" customHeight="1">
      <c r="B22" s="27"/>
      <c r="L22" s="27"/>
    </row>
    <row r="23" spans="2:12" s="1" customFormat="1" ht="12" customHeight="1">
      <c r="B23" s="27"/>
      <c r="D23" s="24" t="s">
        <v>26</v>
      </c>
      <c r="I23" s="24" t="s">
        <v>19</v>
      </c>
      <c r="J23" s="22" t="s">
        <v>1</v>
      </c>
      <c r="L23" s="27"/>
    </row>
    <row r="24" spans="2:12" s="1" customFormat="1" ht="18" customHeight="1">
      <c r="B24" s="27"/>
      <c r="E24" s="22"/>
      <c r="I24" s="24" t="s">
        <v>20</v>
      </c>
      <c r="J24" s="22" t="s">
        <v>1</v>
      </c>
      <c r="L24" s="27"/>
    </row>
    <row r="25" spans="2:12" s="1" customFormat="1" ht="6.95" customHeight="1">
      <c r="B25" s="27"/>
      <c r="L25" s="27"/>
    </row>
    <row r="26" spans="2:12" s="1" customFormat="1" ht="12" customHeight="1">
      <c r="B26" s="27"/>
      <c r="D26" s="24" t="s">
        <v>28</v>
      </c>
      <c r="L26" s="27"/>
    </row>
    <row r="27" spans="2:12" s="7" customFormat="1" ht="16.5" customHeight="1">
      <c r="B27" s="85"/>
      <c r="E27" s="190" t="s">
        <v>1</v>
      </c>
      <c r="F27" s="190"/>
      <c r="G27" s="190"/>
      <c r="H27" s="190"/>
      <c r="L27" s="85"/>
    </row>
    <row r="28" spans="2:12" s="1" customFormat="1" ht="6.95" customHeight="1">
      <c r="B28" s="27"/>
      <c r="L28" s="27"/>
    </row>
    <row r="29" spans="2:12" s="1" customFormat="1" ht="6.95" customHeight="1">
      <c r="B29" s="27"/>
      <c r="D29" s="48"/>
      <c r="E29" s="48"/>
      <c r="F29" s="48"/>
      <c r="G29" s="48"/>
      <c r="H29" s="48"/>
      <c r="I29" s="48"/>
      <c r="J29" s="48"/>
      <c r="K29" s="48"/>
      <c r="L29" s="27"/>
    </row>
    <row r="30" spans="2:12" s="1" customFormat="1" ht="25.35" customHeight="1">
      <c r="B30" s="27"/>
      <c r="D30" s="86" t="s">
        <v>29</v>
      </c>
      <c r="J30" s="61">
        <f>ROUND(J121, 2)</f>
        <v>0</v>
      </c>
      <c r="L30" s="27"/>
    </row>
    <row r="31" spans="2:12" s="1" customFormat="1" ht="6.95" customHeight="1">
      <c r="B31" s="27"/>
      <c r="D31" s="48"/>
      <c r="E31" s="48"/>
      <c r="F31" s="48"/>
      <c r="G31" s="48"/>
      <c r="H31" s="48"/>
      <c r="I31" s="48"/>
      <c r="J31" s="48"/>
      <c r="K31" s="48"/>
      <c r="L31" s="27"/>
    </row>
    <row r="32" spans="2:12" s="1" customFormat="1" ht="14.45" customHeight="1">
      <c r="B32" s="27"/>
      <c r="F32" s="30" t="s">
        <v>31</v>
      </c>
      <c r="I32" s="30" t="s">
        <v>30</v>
      </c>
      <c r="J32" s="30" t="s">
        <v>32</v>
      </c>
      <c r="L32" s="27"/>
    </row>
    <row r="33" spans="2:12" s="1" customFormat="1" ht="14.45" customHeight="1">
      <c r="B33" s="27"/>
      <c r="D33" s="87" t="s">
        <v>33</v>
      </c>
      <c r="E33" s="24" t="s">
        <v>34</v>
      </c>
      <c r="F33" s="88">
        <f>ROUND((SUM(BE121:BE148)),  2)</f>
        <v>0</v>
      </c>
      <c r="I33" s="89">
        <v>0.2</v>
      </c>
      <c r="J33" s="88">
        <f>ROUND(((SUM(BE121:BE148))*I33),  2)</f>
        <v>0</v>
      </c>
      <c r="L33" s="27"/>
    </row>
    <row r="34" spans="2:12" s="1" customFormat="1" ht="14.45" customHeight="1">
      <c r="B34" s="27"/>
      <c r="E34" s="24" t="s">
        <v>35</v>
      </c>
      <c r="F34" s="88">
        <f>ROUND((SUM(BF121:BF148)),  2)</f>
        <v>0</v>
      </c>
      <c r="I34" s="89">
        <v>0.2</v>
      </c>
      <c r="J34" s="88">
        <f>ROUND(((SUM(BF121:BF148))*I34),  2)</f>
        <v>0</v>
      </c>
      <c r="L34" s="27"/>
    </row>
    <row r="35" spans="2:12" s="1" customFormat="1" ht="14.45" hidden="1" customHeight="1">
      <c r="B35" s="27"/>
      <c r="E35" s="24" t="s">
        <v>36</v>
      </c>
      <c r="F35" s="88">
        <f>ROUND((SUM(BG121:BG148)),  2)</f>
        <v>0</v>
      </c>
      <c r="I35" s="89">
        <v>0.2</v>
      </c>
      <c r="J35" s="88">
        <f>0</f>
        <v>0</v>
      </c>
      <c r="L35" s="27"/>
    </row>
    <row r="36" spans="2:12" s="1" customFormat="1" ht="14.45" hidden="1" customHeight="1">
      <c r="B36" s="27"/>
      <c r="E36" s="24" t="s">
        <v>37</v>
      </c>
      <c r="F36" s="88">
        <f>ROUND((SUM(BH121:BH148)),  2)</f>
        <v>0</v>
      </c>
      <c r="I36" s="89">
        <v>0.2</v>
      </c>
      <c r="J36" s="88">
        <f>0</f>
        <v>0</v>
      </c>
      <c r="L36" s="27"/>
    </row>
    <row r="37" spans="2:12" s="1" customFormat="1" ht="14.45" hidden="1" customHeight="1">
      <c r="B37" s="27"/>
      <c r="E37" s="24" t="s">
        <v>38</v>
      </c>
      <c r="F37" s="88">
        <f>ROUND((SUM(BI121:BI148)),  2)</f>
        <v>0</v>
      </c>
      <c r="I37" s="89">
        <v>0</v>
      </c>
      <c r="J37" s="88">
        <f>0</f>
        <v>0</v>
      </c>
      <c r="L37" s="27"/>
    </row>
    <row r="38" spans="2:12" s="1" customFormat="1" ht="6.95" customHeight="1">
      <c r="B38" s="27"/>
      <c r="L38" s="27"/>
    </row>
    <row r="39" spans="2:12" s="1" customFormat="1" ht="25.35" customHeight="1">
      <c r="B39" s="27"/>
      <c r="C39" s="90"/>
      <c r="D39" s="91" t="s">
        <v>39</v>
      </c>
      <c r="E39" s="52"/>
      <c r="F39" s="52"/>
      <c r="G39" s="92" t="s">
        <v>40</v>
      </c>
      <c r="H39" s="93" t="s">
        <v>41</v>
      </c>
      <c r="I39" s="52"/>
      <c r="J39" s="94">
        <f>SUM(J30:J37)</f>
        <v>0</v>
      </c>
      <c r="K39" s="95"/>
      <c r="L39" s="27"/>
    </row>
    <row r="40" spans="2:12" s="1" customFormat="1" ht="14.45" customHeight="1">
      <c r="B40" s="27"/>
      <c r="L40" s="27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27"/>
      <c r="D50" s="36" t="s">
        <v>42</v>
      </c>
      <c r="E50" s="37"/>
      <c r="F50" s="37"/>
      <c r="G50" s="36" t="s">
        <v>43</v>
      </c>
      <c r="H50" s="37"/>
      <c r="I50" s="37"/>
      <c r="J50" s="37"/>
      <c r="K50" s="37"/>
      <c r="L50" s="27"/>
    </row>
    <row r="51" spans="2:12">
      <c r="B51" s="18"/>
      <c r="L51" s="18"/>
    </row>
    <row r="52" spans="2:12">
      <c r="B52" s="18"/>
      <c r="L52" s="18"/>
    </row>
    <row r="53" spans="2:12">
      <c r="B53" s="18"/>
      <c r="L53" s="18"/>
    </row>
    <row r="54" spans="2:12">
      <c r="B54" s="18"/>
      <c r="L54" s="18"/>
    </row>
    <row r="55" spans="2:12">
      <c r="B55" s="18"/>
      <c r="L55" s="18"/>
    </row>
    <row r="56" spans="2:12">
      <c r="B56" s="18"/>
      <c r="L56" s="18"/>
    </row>
    <row r="57" spans="2:12">
      <c r="B57" s="18"/>
      <c r="L57" s="18"/>
    </row>
    <row r="58" spans="2:12">
      <c r="B58" s="18"/>
      <c r="L58" s="18"/>
    </row>
    <row r="59" spans="2:12">
      <c r="B59" s="18"/>
      <c r="L59" s="18"/>
    </row>
    <row r="60" spans="2:12">
      <c r="B60" s="18"/>
      <c r="L60" s="18"/>
    </row>
    <row r="61" spans="2:12" s="1" customFormat="1" ht="12.75">
      <c r="B61" s="27"/>
      <c r="D61" s="38" t="s">
        <v>44</v>
      </c>
      <c r="E61" s="29"/>
      <c r="F61" s="96" t="s">
        <v>45</v>
      </c>
      <c r="G61" s="38" t="s">
        <v>44</v>
      </c>
      <c r="H61" s="29"/>
      <c r="I61" s="29"/>
      <c r="J61" s="97" t="s">
        <v>45</v>
      </c>
      <c r="K61" s="29"/>
      <c r="L61" s="27"/>
    </row>
    <row r="62" spans="2:12">
      <c r="B62" s="18"/>
      <c r="L62" s="18"/>
    </row>
    <row r="63" spans="2:12">
      <c r="B63" s="18"/>
      <c r="L63" s="18"/>
    </row>
    <row r="64" spans="2:12">
      <c r="B64" s="18"/>
      <c r="L64" s="18"/>
    </row>
    <row r="65" spans="2:12" s="1" customFormat="1" ht="12.75">
      <c r="B65" s="27"/>
      <c r="D65" s="36" t="s">
        <v>46</v>
      </c>
      <c r="E65" s="37"/>
      <c r="F65" s="37"/>
      <c r="G65" s="36" t="s">
        <v>47</v>
      </c>
      <c r="H65" s="37"/>
      <c r="I65" s="37"/>
      <c r="J65" s="37"/>
      <c r="K65" s="37"/>
      <c r="L65" s="27"/>
    </row>
    <row r="66" spans="2:12">
      <c r="B66" s="18"/>
      <c r="L66" s="18"/>
    </row>
    <row r="67" spans="2:12">
      <c r="B67" s="18"/>
      <c r="L67" s="18"/>
    </row>
    <row r="68" spans="2:12">
      <c r="B68" s="18"/>
      <c r="L68" s="18"/>
    </row>
    <row r="69" spans="2:12">
      <c r="B69" s="18"/>
      <c r="L69" s="18"/>
    </row>
    <row r="70" spans="2:12">
      <c r="B70" s="18"/>
      <c r="L70" s="18"/>
    </row>
    <row r="71" spans="2:12">
      <c r="B71" s="18"/>
      <c r="L71" s="18"/>
    </row>
    <row r="72" spans="2:12">
      <c r="B72" s="18"/>
      <c r="L72" s="18"/>
    </row>
    <row r="73" spans="2:12">
      <c r="B73" s="18"/>
      <c r="L73" s="18"/>
    </row>
    <row r="74" spans="2:12">
      <c r="B74" s="18"/>
      <c r="L74" s="18"/>
    </row>
    <row r="75" spans="2:12">
      <c r="B75" s="18"/>
      <c r="L75" s="18"/>
    </row>
    <row r="76" spans="2:12" s="1" customFormat="1" ht="12.75">
      <c r="B76" s="27"/>
      <c r="D76" s="38" t="s">
        <v>44</v>
      </c>
      <c r="E76" s="29"/>
      <c r="F76" s="96" t="s">
        <v>45</v>
      </c>
      <c r="G76" s="38" t="s">
        <v>44</v>
      </c>
      <c r="H76" s="29"/>
      <c r="I76" s="29"/>
      <c r="J76" s="97" t="s">
        <v>45</v>
      </c>
      <c r="K76" s="29"/>
      <c r="L76" s="27"/>
    </row>
    <row r="77" spans="2:12" s="1" customFormat="1" ht="14.4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7"/>
    </row>
    <row r="81" spans="2:47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7"/>
    </row>
    <row r="82" spans="2:47" s="1" customFormat="1" ht="24.95" customHeight="1">
      <c r="B82" s="27"/>
      <c r="C82" s="19" t="s">
        <v>88</v>
      </c>
      <c r="L82" s="27"/>
    </row>
    <row r="83" spans="2:47" s="1" customFormat="1" ht="6.95" customHeight="1">
      <c r="B83" s="27"/>
      <c r="L83" s="27"/>
    </row>
    <row r="84" spans="2:47" s="1" customFormat="1" ht="12" customHeight="1">
      <c r="B84" s="27"/>
      <c r="C84" s="24" t="s">
        <v>11</v>
      </c>
      <c r="L84" s="27"/>
    </row>
    <row r="85" spans="2:47" s="1" customFormat="1" ht="16.5" customHeight="1">
      <c r="B85" s="27"/>
      <c r="E85" s="205" t="str">
        <f>E7</f>
        <v>Rekonštrukcia hasičskej zbrojnice</v>
      </c>
      <c r="F85" s="206"/>
      <c r="G85" s="206"/>
      <c r="H85" s="206"/>
      <c r="L85" s="27"/>
    </row>
    <row r="86" spans="2:47" s="1" customFormat="1" ht="12" customHeight="1">
      <c r="B86" s="27"/>
      <c r="C86" s="24" t="s">
        <v>86</v>
      </c>
      <c r="L86" s="27"/>
    </row>
    <row r="87" spans="2:47" s="1" customFormat="1" ht="16.5" customHeight="1">
      <c r="B87" s="27"/>
      <c r="E87" s="177" t="str">
        <f>E9</f>
        <v>SO03 - Kanalizačná prípojka</v>
      </c>
      <c r="F87" s="204"/>
      <c r="G87" s="204"/>
      <c r="H87" s="204"/>
      <c r="L87" s="27"/>
    </row>
    <row r="88" spans="2:47" s="1" customFormat="1" ht="6.95" customHeight="1">
      <c r="B88" s="27"/>
      <c r="L88" s="27"/>
    </row>
    <row r="89" spans="2:47" s="1" customFormat="1" ht="12" customHeight="1">
      <c r="B89" s="27"/>
      <c r="C89" s="24" t="s">
        <v>15</v>
      </c>
      <c r="F89" s="22" t="str">
        <f>F12</f>
        <v>Obec Dubinné</v>
      </c>
      <c r="I89" s="24" t="s">
        <v>17</v>
      </c>
      <c r="J89" s="47">
        <f>IF(J12="","",J12)</f>
        <v>0</v>
      </c>
      <c r="L89" s="27"/>
    </row>
    <row r="90" spans="2:47" s="1" customFormat="1" ht="6.95" customHeight="1">
      <c r="B90" s="27"/>
      <c r="L90" s="27"/>
    </row>
    <row r="91" spans="2:47" s="1" customFormat="1" ht="27.95" customHeight="1">
      <c r="B91" s="27"/>
      <c r="C91" s="24" t="s">
        <v>18</v>
      </c>
      <c r="F91" s="22" t="str">
        <f>E15</f>
        <v>Obec Dubinné</v>
      </c>
      <c r="I91" s="24" t="s">
        <v>23</v>
      </c>
      <c r="J91" s="25">
        <f>E21</f>
        <v>0</v>
      </c>
      <c r="L91" s="27"/>
    </row>
    <row r="92" spans="2:47" s="1" customFormat="1" ht="15.2" customHeight="1">
      <c r="B92" s="27"/>
      <c r="C92" s="24" t="s">
        <v>21</v>
      </c>
      <c r="F92" s="22" t="str">
        <f>IF(E18="","",E18)</f>
        <v xml:space="preserve"> </v>
      </c>
      <c r="I92" s="24" t="s">
        <v>26</v>
      </c>
      <c r="J92" s="25">
        <f>E24</f>
        <v>0</v>
      </c>
      <c r="L92" s="27"/>
    </row>
    <row r="93" spans="2:47" s="1" customFormat="1" ht="10.35" customHeight="1">
      <c r="B93" s="27"/>
      <c r="L93" s="27"/>
    </row>
    <row r="94" spans="2:47" s="1" customFormat="1" ht="29.25" customHeight="1">
      <c r="B94" s="27"/>
      <c r="C94" s="98" t="s">
        <v>89</v>
      </c>
      <c r="D94" s="90"/>
      <c r="E94" s="90"/>
      <c r="F94" s="90"/>
      <c r="G94" s="90"/>
      <c r="H94" s="90"/>
      <c r="I94" s="90"/>
      <c r="J94" s="99" t="s">
        <v>90</v>
      </c>
      <c r="K94" s="90"/>
      <c r="L94" s="27"/>
    </row>
    <row r="95" spans="2:47" s="1" customFormat="1" ht="10.35" customHeight="1">
      <c r="B95" s="27"/>
      <c r="L95" s="27"/>
    </row>
    <row r="96" spans="2:47" s="1" customFormat="1" ht="22.9" customHeight="1">
      <c r="B96" s="27"/>
      <c r="C96" s="100" t="s">
        <v>91</v>
      </c>
      <c r="J96" s="61">
        <f>J121</f>
        <v>0</v>
      </c>
      <c r="L96" s="27"/>
      <c r="AU96" s="15" t="s">
        <v>92</v>
      </c>
    </row>
    <row r="97" spans="2:12" s="8" customFormat="1" ht="24.95" customHeight="1">
      <c r="B97" s="101"/>
      <c r="D97" s="102" t="s">
        <v>93</v>
      </c>
      <c r="E97" s="103"/>
      <c r="F97" s="103"/>
      <c r="G97" s="103"/>
      <c r="H97" s="103"/>
      <c r="I97" s="103"/>
      <c r="J97" s="104">
        <f>J122</f>
        <v>0</v>
      </c>
      <c r="L97" s="101"/>
    </row>
    <row r="98" spans="2:12" s="9" customFormat="1" ht="19.899999999999999" customHeight="1">
      <c r="B98" s="105"/>
      <c r="D98" s="106" t="s">
        <v>94</v>
      </c>
      <c r="E98" s="107"/>
      <c r="F98" s="107"/>
      <c r="G98" s="107"/>
      <c r="H98" s="107"/>
      <c r="I98" s="107"/>
      <c r="J98" s="108">
        <f>J123</f>
        <v>0</v>
      </c>
      <c r="L98" s="105"/>
    </row>
    <row r="99" spans="2:12" s="9" customFormat="1" ht="19.899999999999999" customHeight="1">
      <c r="B99" s="105"/>
      <c r="D99" s="106" t="s">
        <v>766</v>
      </c>
      <c r="E99" s="107"/>
      <c r="F99" s="107"/>
      <c r="G99" s="107"/>
      <c r="H99" s="107"/>
      <c r="I99" s="107"/>
      <c r="J99" s="108">
        <f>J140</f>
        <v>0</v>
      </c>
      <c r="L99" s="105"/>
    </row>
    <row r="100" spans="2:12" s="9" customFormat="1" ht="19.899999999999999" customHeight="1">
      <c r="B100" s="105"/>
      <c r="D100" s="106" t="s">
        <v>767</v>
      </c>
      <c r="E100" s="107"/>
      <c r="F100" s="107"/>
      <c r="G100" s="107"/>
      <c r="H100" s="107"/>
      <c r="I100" s="107"/>
      <c r="J100" s="108">
        <f>J144</f>
        <v>0</v>
      </c>
      <c r="L100" s="105"/>
    </row>
    <row r="101" spans="2:12" s="9" customFormat="1" ht="19.899999999999999" customHeight="1">
      <c r="B101" s="105"/>
      <c r="D101" s="106" t="s">
        <v>100</v>
      </c>
      <c r="E101" s="107"/>
      <c r="F101" s="107"/>
      <c r="G101" s="107"/>
      <c r="H101" s="107"/>
      <c r="I101" s="107"/>
      <c r="J101" s="108">
        <f>J147</f>
        <v>0</v>
      </c>
      <c r="L101" s="105"/>
    </row>
    <row r="102" spans="2:12" s="1" customFormat="1" ht="21.75" customHeight="1">
      <c r="B102" s="27"/>
      <c r="L102" s="27"/>
    </row>
    <row r="103" spans="2:12" s="1" customFormat="1" ht="6.95" customHeight="1"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27"/>
    </row>
    <row r="107" spans="2:12" s="1" customFormat="1" ht="6.95" customHeight="1"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27"/>
    </row>
    <row r="108" spans="2:12" s="1" customFormat="1" ht="24.95" customHeight="1">
      <c r="B108" s="27"/>
      <c r="C108" s="19" t="s">
        <v>118</v>
      </c>
      <c r="L108" s="27"/>
    </row>
    <row r="109" spans="2:12" s="1" customFormat="1" ht="6.95" customHeight="1">
      <c r="B109" s="27"/>
      <c r="L109" s="27"/>
    </row>
    <row r="110" spans="2:12" s="1" customFormat="1" ht="12" customHeight="1">
      <c r="B110" s="27"/>
      <c r="C110" s="24" t="s">
        <v>11</v>
      </c>
      <c r="L110" s="27"/>
    </row>
    <row r="111" spans="2:12" s="1" customFormat="1" ht="16.5" customHeight="1">
      <c r="B111" s="27"/>
      <c r="E111" s="205" t="str">
        <f>E7</f>
        <v>Rekonštrukcia hasičskej zbrojnice</v>
      </c>
      <c r="F111" s="206"/>
      <c r="G111" s="206"/>
      <c r="H111" s="206"/>
      <c r="L111" s="27"/>
    </row>
    <row r="112" spans="2:12" s="1" customFormat="1" ht="12" customHeight="1">
      <c r="B112" s="27"/>
      <c r="C112" s="24" t="s">
        <v>86</v>
      </c>
      <c r="L112" s="27"/>
    </row>
    <row r="113" spans="2:65" s="1" customFormat="1" ht="16.5" customHeight="1">
      <c r="B113" s="27"/>
      <c r="E113" s="177" t="str">
        <f>E9</f>
        <v>SO03 - Kanalizačná prípojka</v>
      </c>
      <c r="F113" s="204"/>
      <c r="G113" s="204"/>
      <c r="H113" s="204"/>
      <c r="L113" s="27"/>
    </row>
    <row r="114" spans="2:65" s="1" customFormat="1" ht="6.95" customHeight="1">
      <c r="B114" s="27"/>
      <c r="L114" s="27"/>
    </row>
    <row r="115" spans="2:65" s="1" customFormat="1" ht="12" customHeight="1">
      <c r="B115" s="27"/>
      <c r="C115" s="24" t="s">
        <v>15</v>
      </c>
      <c r="F115" s="22" t="str">
        <f>F12</f>
        <v>Obec Dubinné</v>
      </c>
      <c r="I115" s="24" t="s">
        <v>17</v>
      </c>
      <c r="J115" s="47">
        <f>IF(J12="","",J12)</f>
        <v>0</v>
      </c>
      <c r="L115" s="27"/>
    </row>
    <row r="116" spans="2:65" s="1" customFormat="1" ht="6.95" customHeight="1">
      <c r="B116" s="27"/>
      <c r="L116" s="27"/>
    </row>
    <row r="117" spans="2:65" s="1" customFormat="1" ht="27.95" customHeight="1">
      <c r="B117" s="27"/>
      <c r="C117" s="24" t="s">
        <v>18</v>
      </c>
      <c r="F117" s="22" t="str">
        <f>E15</f>
        <v>Obec Dubinné</v>
      </c>
      <c r="I117" s="24" t="s">
        <v>23</v>
      </c>
      <c r="J117" s="25">
        <f>E21</f>
        <v>0</v>
      </c>
      <c r="L117" s="27"/>
    </row>
    <row r="118" spans="2:65" s="1" customFormat="1" ht="15.2" customHeight="1">
      <c r="B118" s="27"/>
      <c r="C118" s="24" t="s">
        <v>21</v>
      </c>
      <c r="F118" s="22" t="str">
        <f>IF(E18="","",E18)</f>
        <v xml:space="preserve"> </v>
      </c>
      <c r="I118" s="24" t="s">
        <v>26</v>
      </c>
      <c r="J118" s="25">
        <f>E24</f>
        <v>0</v>
      </c>
      <c r="L118" s="27"/>
    </row>
    <row r="119" spans="2:65" s="1" customFormat="1" ht="10.35" customHeight="1">
      <c r="B119" s="27"/>
      <c r="L119" s="27"/>
    </row>
    <row r="120" spans="2:65" s="10" customFormat="1" ht="29.25" customHeight="1">
      <c r="B120" s="109"/>
      <c r="C120" s="110" t="s">
        <v>119</v>
      </c>
      <c r="D120" s="111" t="s">
        <v>54</v>
      </c>
      <c r="E120" s="111" t="s">
        <v>50</v>
      </c>
      <c r="F120" s="111" t="s">
        <v>51</v>
      </c>
      <c r="G120" s="111" t="s">
        <v>120</v>
      </c>
      <c r="H120" s="111" t="s">
        <v>121</v>
      </c>
      <c r="I120" s="111" t="s">
        <v>122</v>
      </c>
      <c r="J120" s="112" t="s">
        <v>90</v>
      </c>
      <c r="K120" s="113" t="s">
        <v>123</v>
      </c>
      <c r="L120" s="109"/>
      <c r="M120" s="54" t="s">
        <v>1</v>
      </c>
      <c r="N120" s="55" t="s">
        <v>33</v>
      </c>
      <c r="O120" s="55" t="s">
        <v>124</v>
      </c>
      <c r="P120" s="55" t="s">
        <v>125</v>
      </c>
      <c r="Q120" s="55" t="s">
        <v>126</v>
      </c>
      <c r="R120" s="55" t="s">
        <v>127</v>
      </c>
      <c r="S120" s="55" t="s">
        <v>128</v>
      </c>
      <c r="T120" s="56" t="s">
        <v>129</v>
      </c>
    </row>
    <row r="121" spans="2:65" s="1" customFormat="1" ht="22.9" customHeight="1">
      <c r="B121" s="27"/>
      <c r="C121" s="59" t="s">
        <v>91</v>
      </c>
      <c r="J121" s="114">
        <f>BK121</f>
        <v>0</v>
      </c>
      <c r="L121" s="27"/>
      <c r="M121" s="57"/>
      <c r="N121" s="48"/>
      <c r="O121" s="48"/>
      <c r="P121" s="115">
        <f>P122</f>
        <v>0</v>
      </c>
      <c r="Q121" s="48"/>
      <c r="R121" s="115">
        <f>R122</f>
        <v>0</v>
      </c>
      <c r="S121" s="48"/>
      <c r="T121" s="116">
        <f>T122</f>
        <v>0</v>
      </c>
      <c r="AT121" s="15" t="s">
        <v>68</v>
      </c>
      <c r="AU121" s="15" t="s">
        <v>92</v>
      </c>
      <c r="BK121" s="117">
        <f>BK122</f>
        <v>0</v>
      </c>
    </row>
    <row r="122" spans="2:65" s="11" customFormat="1" ht="25.9" customHeight="1">
      <c r="B122" s="118"/>
      <c r="D122" s="119" t="s">
        <v>68</v>
      </c>
      <c r="E122" s="120" t="s">
        <v>130</v>
      </c>
      <c r="F122" s="120" t="s">
        <v>131</v>
      </c>
      <c r="J122" s="121">
        <f>BK122</f>
        <v>0</v>
      </c>
      <c r="L122" s="118"/>
      <c r="M122" s="122"/>
      <c r="N122" s="123"/>
      <c r="O122" s="123"/>
      <c r="P122" s="124">
        <f>P123+P140+P144+P147</f>
        <v>0</v>
      </c>
      <c r="Q122" s="123"/>
      <c r="R122" s="124">
        <f>R123+R140+R144+R147</f>
        <v>0</v>
      </c>
      <c r="S122" s="123"/>
      <c r="T122" s="125">
        <f>T123+T140+T144+T147</f>
        <v>0</v>
      </c>
      <c r="AR122" s="119" t="s">
        <v>77</v>
      </c>
      <c r="AT122" s="126" t="s">
        <v>68</v>
      </c>
      <c r="AU122" s="126" t="s">
        <v>69</v>
      </c>
      <c r="AY122" s="119" t="s">
        <v>132</v>
      </c>
      <c r="BK122" s="127">
        <f>BK123+BK140+BK144+BK147</f>
        <v>0</v>
      </c>
    </row>
    <row r="123" spans="2:65" s="11" customFormat="1" ht="22.9" customHeight="1">
      <c r="B123" s="118"/>
      <c r="D123" s="119" t="s">
        <v>68</v>
      </c>
      <c r="E123" s="128" t="s">
        <v>77</v>
      </c>
      <c r="F123" s="128" t="s">
        <v>133</v>
      </c>
      <c r="J123" s="129">
        <f>BK123</f>
        <v>0</v>
      </c>
      <c r="L123" s="118"/>
      <c r="M123" s="122"/>
      <c r="N123" s="123"/>
      <c r="O123" s="123"/>
      <c r="P123" s="124">
        <f>SUM(P124:P139)</f>
        <v>0</v>
      </c>
      <c r="Q123" s="123"/>
      <c r="R123" s="124">
        <f>SUM(R124:R139)</f>
        <v>0</v>
      </c>
      <c r="S123" s="123"/>
      <c r="T123" s="125">
        <f>SUM(T124:T139)</f>
        <v>0</v>
      </c>
      <c r="AR123" s="119" t="s">
        <v>77</v>
      </c>
      <c r="AT123" s="126" t="s">
        <v>68</v>
      </c>
      <c r="AU123" s="126" t="s">
        <v>77</v>
      </c>
      <c r="AY123" s="119" t="s">
        <v>132</v>
      </c>
      <c r="BK123" s="127">
        <f>SUM(BK124:BK139)</f>
        <v>0</v>
      </c>
    </row>
    <row r="124" spans="2:65" s="1" customFormat="1" ht="16.5" customHeight="1">
      <c r="B124" s="130"/>
      <c r="C124" s="131" t="s">
        <v>77</v>
      </c>
      <c r="D124" s="131" t="s">
        <v>134</v>
      </c>
      <c r="E124" s="132" t="s">
        <v>768</v>
      </c>
      <c r="F124" s="133" t="s">
        <v>769</v>
      </c>
      <c r="G124" s="134" t="s">
        <v>137</v>
      </c>
      <c r="H124" s="135">
        <v>20.7</v>
      </c>
      <c r="I124" s="135">
        <v>0</v>
      </c>
      <c r="J124" s="135">
        <f>ROUND(I124*H124,3)</f>
        <v>0</v>
      </c>
      <c r="K124" s="133" t="s">
        <v>1</v>
      </c>
      <c r="L124" s="27"/>
      <c r="M124" s="136" t="s">
        <v>1</v>
      </c>
      <c r="N124" s="137" t="s">
        <v>35</v>
      </c>
      <c r="O124" s="138">
        <v>0</v>
      </c>
      <c r="P124" s="138">
        <f>O124*H124</f>
        <v>0</v>
      </c>
      <c r="Q124" s="138">
        <v>0</v>
      </c>
      <c r="R124" s="138">
        <f>Q124*H124</f>
        <v>0</v>
      </c>
      <c r="S124" s="138">
        <v>0</v>
      </c>
      <c r="T124" s="139">
        <f>S124*H124</f>
        <v>0</v>
      </c>
      <c r="AR124" s="140" t="s">
        <v>138</v>
      </c>
      <c r="AT124" s="140" t="s">
        <v>134</v>
      </c>
      <c r="AU124" s="140" t="s">
        <v>139</v>
      </c>
      <c r="AY124" s="15" t="s">
        <v>132</v>
      </c>
      <c r="BE124" s="141">
        <f>IF(N124="základná",J124,0)</f>
        <v>0</v>
      </c>
      <c r="BF124" s="141">
        <f>IF(N124="znížená",J124,0)</f>
        <v>0</v>
      </c>
      <c r="BG124" s="141">
        <f>IF(N124="zákl. prenesená",J124,0)</f>
        <v>0</v>
      </c>
      <c r="BH124" s="141">
        <f>IF(N124="zníž. prenesená",J124,0)</f>
        <v>0</v>
      </c>
      <c r="BI124" s="141">
        <f>IF(N124="nulová",J124,0)</f>
        <v>0</v>
      </c>
      <c r="BJ124" s="15" t="s">
        <v>139</v>
      </c>
      <c r="BK124" s="142">
        <f>ROUND(I124*H124,3)</f>
        <v>0</v>
      </c>
      <c r="BL124" s="15" t="s">
        <v>138</v>
      </c>
      <c r="BM124" s="140" t="s">
        <v>139</v>
      </c>
    </row>
    <row r="125" spans="2:65" s="12" customFormat="1">
      <c r="B125" s="143"/>
      <c r="D125" s="144" t="s">
        <v>140</v>
      </c>
      <c r="E125" s="145" t="s">
        <v>1</v>
      </c>
      <c r="F125" s="146" t="s">
        <v>799</v>
      </c>
      <c r="H125" s="147">
        <v>20.7</v>
      </c>
      <c r="L125" s="143"/>
      <c r="M125" s="148"/>
      <c r="N125" s="149"/>
      <c r="O125" s="149"/>
      <c r="P125" s="149"/>
      <c r="Q125" s="149"/>
      <c r="R125" s="149"/>
      <c r="S125" s="149"/>
      <c r="T125" s="150"/>
      <c r="AT125" s="145" t="s">
        <v>140</v>
      </c>
      <c r="AU125" s="145" t="s">
        <v>139</v>
      </c>
      <c r="AV125" s="12" t="s">
        <v>139</v>
      </c>
      <c r="AW125" s="12" t="s">
        <v>24</v>
      </c>
      <c r="AX125" s="12" t="s">
        <v>69</v>
      </c>
      <c r="AY125" s="145" t="s">
        <v>132</v>
      </c>
    </row>
    <row r="126" spans="2:65" s="13" customFormat="1">
      <c r="B126" s="151"/>
      <c r="D126" s="144" t="s">
        <v>140</v>
      </c>
      <c r="E126" s="152" t="s">
        <v>1</v>
      </c>
      <c r="F126" s="153" t="s">
        <v>142</v>
      </c>
      <c r="H126" s="154">
        <v>20.7</v>
      </c>
      <c r="L126" s="151"/>
      <c r="M126" s="155"/>
      <c r="N126" s="156"/>
      <c r="O126" s="156"/>
      <c r="P126" s="156"/>
      <c r="Q126" s="156"/>
      <c r="R126" s="156"/>
      <c r="S126" s="156"/>
      <c r="T126" s="157"/>
      <c r="AT126" s="152" t="s">
        <v>140</v>
      </c>
      <c r="AU126" s="152" t="s">
        <v>139</v>
      </c>
      <c r="AV126" s="13" t="s">
        <v>138</v>
      </c>
      <c r="AW126" s="13" t="s">
        <v>24</v>
      </c>
      <c r="AX126" s="13" t="s">
        <v>77</v>
      </c>
      <c r="AY126" s="152" t="s">
        <v>132</v>
      </c>
    </row>
    <row r="127" spans="2:65" s="1" customFormat="1" ht="36" customHeight="1">
      <c r="B127" s="130"/>
      <c r="C127" s="131" t="s">
        <v>139</v>
      </c>
      <c r="D127" s="131" t="s">
        <v>134</v>
      </c>
      <c r="E127" s="132" t="s">
        <v>771</v>
      </c>
      <c r="F127" s="133" t="s">
        <v>772</v>
      </c>
      <c r="G127" s="134" t="s">
        <v>137</v>
      </c>
      <c r="H127" s="135">
        <v>10.35</v>
      </c>
      <c r="I127" s="135">
        <v>0</v>
      </c>
      <c r="J127" s="135">
        <f>ROUND(I127*H127,3)</f>
        <v>0</v>
      </c>
      <c r="K127" s="133" t="s">
        <v>1</v>
      </c>
      <c r="L127" s="27"/>
      <c r="M127" s="136" t="s">
        <v>1</v>
      </c>
      <c r="N127" s="137" t="s">
        <v>35</v>
      </c>
      <c r="O127" s="138">
        <v>0</v>
      </c>
      <c r="P127" s="138">
        <f>O127*H127</f>
        <v>0</v>
      </c>
      <c r="Q127" s="138">
        <v>0</v>
      </c>
      <c r="R127" s="138">
        <f>Q127*H127</f>
        <v>0</v>
      </c>
      <c r="S127" s="138">
        <v>0</v>
      </c>
      <c r="T127" s="139">
        <f>S127*H127</f>
        <v>0</v>
      </c>
      <c r="AR127" s="140" t="s">
        <v>138</v>
      </c>
      <c r="AT127" s="140" t="s">
        <v>134</v>
      </c>
      <c r="AU127" s="140" t="s">
        <v>139</v>
      </c>
      <c r="AY127" s="15" t="s">
        <v>132</v>
      </c>
      <c r="BE127" s="141">
        <f>IF(N127="základná",J127,0)</f>
        <v>0</v>
      </c>
      <c r="BF127" s="141">
        <f>IF(N127="znížená",J127,0)</f>
        <v>0</v>
      </c>
      <c r="BG127" s="141">
        <f>IF(N127="zákl. prenesená",J127,0)</f>
        <v>0</v>
      </c>
      <c r="BH127" s="141">
        <f>IF(N127="zníž. prenesená",J127,0)</f>
        <v>0</v>
      </c>
      <c r="BI127" s="141">
        <f>IF(N127="nulová",J127,0)</f>
        <v>0</v>
      </c>
      <c r="BJ127" s="15" t="s">
        <v>139</v>
      </c>
      <c r="BK127" s="142">
        <f>ROUND(I127*H127,3)</f>
        <v>0</v>
      </c>
      <c r="BL127" s="15" t="s">
        <v>138</v>
      </c>
      <c r="BM127" s="140" t="s">
        <v>138</v>
      </c>
    </row>
    <row r="128" spans="2:65" s="12" customFormat="1">
      <c r="B128" s="143"/>
      <c r="D128" s="144" t="s">
        <v>140</v>
      </c>
      <c r="E128" s="145" t="s">
        <v>1</v>
      </c>
      <c r="F128" s="146" t="s">
        <v>800</v>
      </c>
      <c r="H128" s="147">
        <v>10.35</v>
      </c>
      <c r="L128" s="143"/>
      <c r="M128" s="148"/>
      <c r="N128" s="149"/>
      <c r="O128" s="149"/>
      <c r="P128" s="149"/>
      <c r="Q128" s="149"/>
      <c r="R128" s="149"/>
      <c r="S128" s="149"/>
      <c r="T128" s="150"/>
      <c r="AT128" s="145" t="s">
        <v>140</v>
      </c>
      <c r="AU128" s="145" t="s">
        <v>139</v>
      </c>
      <c r="AV128" s="12" t="s">
        <v>139</v>
      </c>
      <c r="AW128" s="12" t="s">
        <v>24</v>
      </c>
      <c r="AX128" s="12" t="s">
        <v>69</v>
      </c>
      <c r="AY128" s="145" t="s">
        <v>132</v>
      </c>
    </row>
    <row r="129" spans="2:65" s="13" customFormat="1">
      <c r="B129" s="151"/>
      <c r="D129" s="144" t="s">
        <v>140</v>
      </c>
      <c r="E129" s="152" t="s">
        <v>1</v>
      </c>
      <c r="F129" s="153" t="s">
        <v>142</v>
      </c>
      <c r="H129" s="154">
        <v>10.35</v>
      </c>
      <c r="L129" s="151"/>
      <c r="M129" s="155"/>
      <c r="N129" s="156"/>
      <c r="O129" s="156"/>
      <c r="P129" s="156"/>
      <c r="Q129" s="156"/>
      <c r="R129" s="156"/>
      <c r="S129" s="156"/>
      <c r="T129" s="157"/>
      <c r="AT129" s="152" t="s">
        <v>140</v>
      </c>
      <c r="AU129" s="152" t="s">
        <v>139</v>
      </c>
      <c r="AV129" s="13" t="s">
        <v>138</v>
      </c>
      <c r="AW129" s="13" t="s">
        <v>24</v>
      </c>
      <c r="AX129" s="13" t="s">
        <v>77</v>
      </c>
      <c r="AY129" s="152" t="s">
        <v>132</v>
      </c>
    </row>
    <row r="130" spans="2:65" s="1" customFormat="1" ht="24" customHeight="1">
      <c r="B130" s="130"/>
      <c r="C130" s="131" t="s">
        <v>146</v>
      </c>
      <c r="D130" s="131" t="s">
        <v>134</v>
      </c>
      <c r="E130" s="132" t="s">
        <v>774</v>
      </c>
      <c r="F130" s="133" t="s">
        <v>775</v>
      </c>
      <c r="G130" s="134" t="s">
        <v>137</v>
      </c>
      <c r="H130" s="135">
        <v>20.7</v>
      </c>
      <c r="I130" s="135">
        <v>0</v>
      </c>
      <c r="J130" s="135">
        <f>ROUND(I130*H130,3)</f>
        <v>0</v>
      </c>
      <c r="K130" s="133" t="s">
        <v>1</v>
      </c>
      <c r="L130" s="27"/>
      <c r="M130" s="136" t="s">
        <v>1</v>
      </c>
      <c r="N130" s="137" t="s">
        <v>35</v>
      </c>
      <c r="O130" s="138">
        <v>0</v>
      </c>
      <c r="P130" s="138">
        <f>O130*H130</f>
        <v>0</v>
      </c>
      <c r="Q130" s="138">
        <v>0</v>
      </c>
      <c r="R130" s="138">
        <f>Q130*H130</f>
        <v>0</v>
      </c>
      <c r="S130" s="138">
        <v>0</v>
      </c>
      <c r="T130" s="139">
        <f>S130*H130</f>
        <v>0</v>
      </c>
      <c r="AR130" s="140" t="s">
        <v>138</v>
      </c>
      <c r="AT130" s="140" t="s">
        <v>134</v>
      </c>
      <c r="AU130" s="140" t="s">
        <v>139</v>
      </c>
      <c r="AY130" s="15" t="s">
        <v>132</v>
      </c>
      <c r="BE130" s="141">
        <f>IF(N130="základná",J130,0)</f>
        <v>0</v>
      </c>
      <c r="BF130" s="141">
        <f>IF(N130="znížená",J130,0)</f>
        <v>0</v>
      </c>
      <c r="BG130" s="141">
        <f>IF(N130="zákl. prenesená",J130,0)</f>
        <v>0</v>
      </c>
      <c r="BH130" s="141">
        <f>IF(N130="zníž. prenesená",J130,0)</f>
        <v>0</v>
      </c>
      <c r="BI130" s="141">
        <f>IF(N130="nulová",J130,0)</f>
        <v>0</v>
      </c>
      <c r="BJ130" s="15" t="s">
        <v>139</v>
      </c>
      <c r="BK130" s="142">
        <f>ROUND(I130*H130,3)</f>
        <v>0</v>
      </c>
      <c r="BL130" s="15" t="s">
        <v>138</v>
      </c>
      <c r="BM130" s="140" t="s">
        <v>149</v>
      </c>
    </row>
    <row r="131" spans="2:65" s="12" customFormat="1">
      <c r="B131" s="143"/>
      <c r="D131" s="144" t="s">
        <v>140</v>
      </c>
      <c r="E131" s="145" t="s">
        <v>1</v>
      </c>
      <c r="F131" s="146" t="s">
        <v>799</v>
      </c>
      <c r="H131" s="147">
        <v>20.7</v>
      </c>
      <c r="L131" s="143"/>
      <c r="M131" s="148"/>
      <c r="N131" s="149"/>
      <c r="O131" s="149"/>
      <c r="P131" s="149"/>
      <c r="Q131" s="149"/>
      <c r="R131" s="149"/>
      <c r="S131" s="149"/>
      <c r="T131" s="150"/>
      <c r="AT131" s="145" t="s">
        <v>140</v>
      </c>
      <c r="AU131" s="145" t="s">
        <v>139</v>
      </c>
      <c r="AV131" s="12" t="s">
        <v>139</v>
      </c>
      <c r="AW131" s="12" t="s">
        <v>24</v>
      </c>
      <c r="AX131" s="12" t="s">
        <v>69</v>
      </c>
      <c r="AY131" s="145" t="s">
        <v>132</v>
      </c>
    </row>
    <row r="132" spans="2:65" s="13" customFormat="1">
      <c r="B132" s="151"/>
      <c r="D132" s="144" t="s">
        <v>140</v>
      </c>
      <c r="E132" s="152" t="s">
        <v>1</v>
      </c>
      <c r="F132" s="153" t="s">
        <v>142</v>
      </c>
      <c r="H132" s="154">
        <v>20.7</v>
      </c>
      <c r="L132" s="151"/>
      <c r="M132" s="155"/>
      <c r="N132" s="156"/>
      <c r="O132" s="156"/>
      <c r="P132" s="156"/>
      <c r="Q132" s="156"/>
      <c r="R132" s="156"/>
      <c r="S132" s="156"/>
      <c r="T132" s="157"/>
      <c r="AT132" s="152" t="s">
        <v>140</v>
      </c>
      <c r="AU132" s="152" t="s">
        <v>139</v>
      </c>
      <c r="AV132" s="13" t="s">
        <v>138</v>
      </c>
      <c r="AW132" s="13" t="s">
        <v>24</v>
      </c>
      <c r="AX132" s="13" t="s">
        <v>77</v>
      </c>
      <c r="AY132" s="152" t="s">
        <v>132</v>
      </c>
    </row>
    <row r="133" spans="2:65" s="1" customFormat="1" ht="24" customHeight="1">
      <c r="B133" s="130"/>
      <c r="C133" s="131" t="s">
        <v>138</v>
      </c>
      <c r="D133" s="131" t="s">
        <v>134</v>
      </c>
      <c r="E133" s="132" t="s">
        <v>776</v>
      </c>
      <c r="F133" s="133" t="s">
        <v>777</v>
      </c>
      <c r="G133" s="134" t="s">
        <v>137</v>
      </c>
      <c r="H133" s="135">
        <v>2.76</v>
      </c>
      <c r="I133" s="135">
        <v>0</v>
      </c>
      <c r="J133" s="135">
        <f>ROUND(I133*H133,3)</f>
        <v>0</v>
      </c>
      <c r="K133" s="133" t="s">
        <v>1</v>
      </c>
      <c r="L133" s="27"/>
      <c r="M133" s="136" t="s">
        <v>1</v>
      </c>
      <c r="N133" s="137" t="s">
        <v>35</v>
      </c>
      <c r="O133" s="138">
        <v>0</v>
      </c>
      <c r="P133" s="138">
        <f>O133*H133</f>
        <v>0</v>
      </c>
      <c r="Q133" s="138">
        <v>0</v>
      </c>
      <c r="R133" s="138">
        <f>Q133*H133</f>
        <v>0</v>
      </c>
      <c r="S133" s="138">
        <v>0</v>
      </c>
      <c r="T133" s="139">
        <f>S133*H133</f>
        <v>0</v>
      </c>
      <c r="AR133" s="140" t="s">
        <v>138</v>
      </c>
      <c r="AT133" s="140" t="s">
        <v>134</v>
      </c>
      <c r="AU133" s="140" t="s">
        <v>139</v>
      </c>
      <c r="AY133" s="15" t="s">
        <v>132</v>
      </c>
      <c r="BE133" s="141">
        <f>IF(N133="základná",J133,0)</f>
        <v>0</v>
      </c>
      <c r="BF133" s="141">
        <f>IF(N133="znížená",J133,0)</f>
        <v>0</v>
      </c>
      <c r="BG133" s="141">
        <f>IF(N133="zákl. prenesená",J133,0)</f>
        <v>0</v>
      </c>
      <c r="BH133" s="141">
        <f>IF(N133="zníž. prenesená",J133,0)</f>
        <v>0</v>
      </c>
      <c r="BI133" s="141">
        <f>IF(N133="nulová",J133,0)</f>
        <v>0</v>
      </c>
      <c r="BJ133" s="15" t="s">
        <v>139</v>
      </c>
      <c r="BK133" s="142">
        <f>ROUND(I133*H133,3)</f>
        <v>0</v>
      </c>
      <c r="BL133" s="15" t="s">
        <v>138</v>
      </c>
      <c r="BM133" s="140" t="s">
        <v>152</v>
      </c>
    </row>
    <row r="134" spans="2:65" s="12" customFormat="1">
      <c r="B134" s="143"/>
      <c r="D134" s="144" t="s">
        <v>140</v>
      </c>
      <c r="E134" s="145" t="s">
        <v>1</v>
      </c>
      <c r="F134" s="146" t="s">
        <v>801</v>
      </c>
      <c r="H134" s="147">
        <v>2.76</v>
      </c>
      <c r="L134" s="143"/>
      <c r="M134" s="148"/>
      <c r="N134" s="149"/>
      <c r="O134" s="149"/>
      <c r="P134" s="149"/>
      <c r="Q134" s="149"/>
      <c r="R134" s="149"/>
      <c r="S134" s="149"/>
      <c r="T134" s="150"/>
      <c r="AT134" s="145" t="s">
        <v>140</v>
      </c>
      <c r="AU134" s="145" t="s">
        <v>139</v>
      </c>
      <c r="AV134" s="12" t="s">
        <v>139</v>
      </c>
      <c r="AW134" s="12" t="s">
        <v>24</v>
      </c>
      <c r="AX134" s="12" t="s">
        <v>69</v>
      </c>
      <c r="AY134" s="145" t="s">
        <v>132</v>
      </c>
    </row>
    <row r="135" spans="2:65" s="13" customFormat="1">
      <c r="B135" s="151"/>
      <c r="D135" s="144" t="s">
        <v>140</v>
      </c>
      <c r="E135" s="152" t="s">
        <v>1</v>
      </c>
      <c r="F135" s="153" t="s">
        <v>142</v>
      </c>
      <c r="H135" s="154">
        <v>2.76</v>
      </c>
      <c r="L135" s="151"/>
      <c r="M135" s="155"/>
      <c r="N135" s="156"/>
      <c r="O135" s="156"/>
      <c r="P135" s="156"/>
      <c r="Q135" s="156"/>
      <c r="R135" s="156"/>
      <c r="S135" s="156"/>
      <c r="T135" s="157"/>
      <c r="AT135" s="152" t="s">
        <v>140</v>
      </c>
      <c r="AU135" s="152" t="s">
        <v>139</v>
      </c>
      <c r="AV135" s="13" t="s">
        <v>138</v>
      </c>
      <c r="AW135" s="13" t="s">
        <v>24</v>
      </c>
      <c r="AX135" s="13" t="s">
        <v>77</v>
      </c>
      <c r="AY135" s="152" t="s">
        <v>132</v>
      </c>
    </row>
    <row r="136" spans="2:65" s="1" customFormat="1" ht="16.5" customHeight="1">
      <c r="B136" s="130"/>
      <c r="C136" s="158" t="s">
        <v>154</v>
      </c>
      <c r="D136" s="158" t="s">
        <v>211</v>
      </c>
      <c r="E136" s="159" t="s">
        <v>779</v>
      </c>
      <c r="F136" s="160" t="s">
        <v>780</v>
      </c>
      <c r="G136" s="161" t="s">
        <v>375</v>
      </c>
      <c r="H136" s="162">
        <v>4.5540000000000003</v>
      </c>
      <c r="I136" s="162">
        <v>0</v>
      </c>
      <c r="J136" s="162">
        <f>ROUND(I136*H136,3)</f>
        <v>0</v>
      </c>
      <c r="K136" s="160" t="s">
        <v>1</v>
      </c>
      <c r="L136" s="163"/>
      <c r="M136" s="164" t="s">
        <v>1</v>
      </c>
      <c r="N136" s="165" t="s">
        <v>35</v>
      </c>
      <c r="O136" s="138">
        <v>0</v>
      </c>
      <c r="P136" s="138">
        <f>O136*H136</f>
        <v>0</v>
      </c>
      <c r="Q136" s="138">
        <v>0</v>
      </c>
      <c r="R136" s="138">
        <f>Q136*H136</f>
        <v>0</v>
      </c>
      <c r="S136" s="138">
        <v>0</v>
      </c>
      <c r="T136" s="139">
        <f>S136*H136</f>
        <v>0</v>
      </c>
      <c r="AR136" s="140" t="s">
        <v>152</v>
      </c>
      <c r="AT136" s="140" t="s">
        <v>211</v>
      </c>
      <c r="AU136" s="140" t="s">
        <v>139</v>
      </c>
      <c r="AY136" s="15" t="s">
        <v>132</v>
      </c>
      <c r="BE136" s="141">
        <f>IF(N136="základná",J136,0)</f>
        <v>0</v>
      </c>
      <c r="BF136" s="141">
        <f>IF(N136="znížená",J136,0)</f>
        <v>0</v>
      </c>
      <c r="BG136" s="141">
        <f>IF(N136="zákl. prenesená",J136,0)</f>
        <v>0</v>
      </c>
      <c r="BH136" s="141">
        <f>IF(N136="zníž. prenesená",J136,0)</f>
        <v>0</v>
      </c>
      <c r="BI136" s="141">
        <f>IF(N136="nulová",J136,0)</f>
        <v>0</v>
      </c>
      <c r="BJ136" s="15" t="s">
        <v>139</v>
      </c>
      <c r="BK136" s="142">
        <f>ROUND(I136*H136,3)</f>
        <v>0</v>
      </c>
      <c r="BL136" s="15" t="s">
        <v>138</v>
      </c>
      <c r="BM136" s="140" t="s">
        <v>158</v>
      </c>
    </row>
    <row r="137" spans="2:65" s="1" customFormat="1" ht="16.5" customHeight="1">
      <c r="B137" s="130"/>
      <c r="C137" s="131" t="s">
        <v>149</v>
      </c>
      <c r="D137" s="131" t="s">
        <v>134</v>
      </c>
      <c r="E137" s="132" t="s">
        <v>781</v>
      </c>
      <c r="F137" s="133" t="s">
        <v>782</v>
      </c>
      <c r="G137" s="134" t="s">
        <v>176</v>
      </c>
      <c r="H137" s="135">
        <v>13.8</v>
      </c>
      <c r="I137" s="135">
        <v>0</v>
      </c>
      <c r="J137" s="135">
        <f>ROUND(I137*H137,3)</f>
        <v>0</v>
      </c>
      <c r="K137" s="133" t="s">
        <v>1</v>
      </c>
      <c r="L137" s="27"/>
      <c r="M137" s="136" t="s">
        <v>1</v>
      </c>
      <c r="N137" s="137" t="s">
        <v>35</v>
      </c>
      <c r="O137" s="138">
        <v>0</v>
      </c>
      <c r="P137" s="138">
        <f>O137*H137</f>
        <v>0</v>
      </c>
      <c r="Q137" s="138">
        <v>0</v>
      </c>
      <c r="R137" s="138">
        <f>Q137*H137</f>
        <v>0</v>
      </c>
      <c r="S137" s="138">
        <v>0</v>
      </c>
      <c r="T137" s="139">
        <f>S137*H137</f>
        <v>0</v>
      </c>
      <c r="AR137" s="140" t="s">
        <v>138</v>
      </c>
      <c r="AT137" s="140" t="s">
        <v>134</v>
      </c>
      <c r="AU137" s="140" t="s">
        <v>139</v>
      </c>
      <c r="AY137" s="15" t="s">
        <v>132</v>
      </c>
      <c r="BE137" s="141">
        <f>IF(N137="základná",J137,0)</f>
        <v>0</v>
      </c>
      <c r="BF137" s="141">
        <f>IF(N137="znížená",J137,0)</f>
        <v>0</v>
      </c>
      <c r="BG137" s="141">
        <f>IF(N137="zákl. prenesená",J137,0)</f>
        <v>0</v>
      </c>
      <c r="BH137" s="141">
        <f>IF(N137="zníž. prenesená",J137,0)</f>
        <v>0</v>
      </c>
      <c r="BI137" s="141">
        <f>IF(N137="nulová",J137,0)</f>
        <v>0</v>
      </c>
      <c r="BJ137" s="15" t="s">
        <v>139</v>
      </c>
      <c r="BK137" s="142">
        <f>ROUND(I137*H137,3)</f>
        <v>0</v>
      </c>
      <c r="BL137" s="15" t="s">
        <v>138</v>
      </c>
      <c r="BM137" s="140" t="s">
        <v>162</v>
      </c>
    </row>
    <row r="138" spans="2:65" s="12" customFormat="1">
      <c r="B138" s="143"/>
      <c r="D138" s="144" t="s">
        <v>140</v>
      </c>
      <c r="E138" s="145" t="s">
        <v>1</v>
      </c>
      <c r="F138" s="146" t="s">
        <v>802</v>
      </c>
      <c r="H138" s="147">
        <v>13.8</v>
      </c>
      <c r="L138" s="143"/>
      <c r="M138" s="148"/>
      <c r="N138" s="149"/>
      <c r="O138" s="149"/>
      <c r="P138" s="149"/>
      <c r="Q138" s="149"/>
      <c r="R138" s="149"/>
      <c r="S138" s="149"/>
      <c r="T138" s="150"/>
      <c r="AT138" s="145" t="s">
        <v>140</v>
      </c>
      <c r="AU138" s="145" t="s">
        <v>139</v>
      </c>
      <c r="AV138" s="12" t="s">
        <v>139</v>
      </c>
      <c r="AW138" s="12" t="s">
        <v>24</v>
      </c>
      <c r="AX138" s="12" t="s">
        <v>69</v>
      </c>
      <c r="AY138" s="145" t="s">
        <v>132</v>
      </c>
    </row>
    <row r="139" spans="2:65" s="13" customFormat="1">
      <c r="B139" s="151"/>
      <c r="D139" s="144" t="s">
        <v>140</v>
      </c>
      <c r="E139" s="152" t="s">
        <v>1</v>
      </c>
      <c r="F139" s="153" t="s">
        <v>142</v>
      </c>
      <c r="H139" s="154">
        <v>13.8</v>
      </c>
      <c r="L139" s="151"/>
      <c r="M139" s="155"/>
      <c r="N139" s="156"/>
      <c r="O139" s="156"/>
      <c r="P139" s="156"/>
      <c r="Q139" s="156"/>
      <c r="R139" s="156"/>
      <c r="S139" s="156"/>
      <c r="T139" s="157"/>
      <c r="AT139" s="152" t="s">
        <v>140</v>
      </c>
      <c r="AU139" s="152" t="s">
        <v>139</v>
      </c>
      <c r="AV139" s="13" t="s">
        <v>138</v>
      </c>
      <c r="AW139" s="13" t="s">
        <v>24</v>
      </c>
      <c r="AX139" s="13" t="s">
        <v>77</v>
      </c>
      <c r="AY139" s="152" t="s">
        <v>132</v>
      </c>
    </row>
    <row r="140" spans="2:65" s="11" customFormat="1" ht="22.9" customHeight="1">
      <c r="B140" s="118"/>
      <c r="D140" s="119" t="s">
        <v>68</v>
      </c>
      <c r="E140" s="128" t="s">
        <v>138</v>
      </c>
      <c r="F140" s="128" t="s">
        <v>784</v>
      </c>
      <c r="J140" s="129">
        <f>BK140</f>
        <v>0</v>
      </c>
      <c r="L140" s="118"/>
      <c r="M140" s="122"/>
      <c r="N140" s="123"/>
      <c r="O140" s="123"/>
      <c r="P140" s="124">
        <f>SUM(P141:P143)</f>
        <v>0</v>
      </c>
      <c r="Q140" s="123"/>
      <c r="R140" s="124">
        <f>SUM(R141:R143)</f>
        <v>0</v>
      </c>
      <c r="S140" s="123"/>
      <c r="T140" s="125">
        <f>SUM(T141:T143)</f>
        <v>0</v>
      </c>
      <c r="AR140" s="119" t="s">
        <v>77</v>
      </c>
      <c r="AT140" s="126" t="s">
        <v>68</v>
      </c>
      <c r="AU140" s="126" t="s">
        <v>77</v>
      </c>
      <c r="AY140" s="119" t="s">
        <v>132</v>
      </c>
      <c r="BK140" s="127">
        <f>SUM(BK141:BK143)</f>
        <v>0</v>
      </c>
    </row>
    <row r="141" spans="2:65" s="1" customFormat="1" ht="36" customHeight="1">
      <c r="B141" s="130"/>
      <c r="C141" s="131" t="s">
        <v>164</v>
      </c>
      <c r="D141" s="131" t="s">
        <v>134</v>
      </c>
      <c r="E141" s="132" t="s">
        <v>785</v>
      </c>
      <c r="F141" s="133" t="s">
        <v>786</v>
      </c>
      <c r="G141" s="134" t="s">
        <v>137</v>
      </c>
      <c r="H141" s="135">
        <v>0.69</v>
      </c>
      <c r="I141" s="135">
        <v>0</v>
      </c>
      <c r="J141" s="135">
        <f>ROUND(I141*H141,3)</f>
        <v>0</v>
      </c>
      <c r="K141" s="133" t="s">
        <v>1</v>
      </c>
      <c r="L141" s="27"/>
      <c r="M141" s="136" t="s">
        <v>1</v>
      </c>
      <c r="N141" s="137" t="s">
        <v>35</v>
      </c>
      <c r="O141" s="138">
        <v>0</v>
      </c>
      <c r="P141" s="138">
        <f>O141*H141</f>
        <v>0</v>
      </c>
      <c r="Q141" s="138">
        <v>0</v>
      </c>
      <c r="R141" s="138">
        <f>Q141*H141</f>
        <v>0</v>
      </c>
      <c r="S141" s="138">
        <v>0</v>
      </c>
      <c r="T141" s="139">
        <f>S141*H141</f>
        <v>0</v>
      </c>
      <c r="AR141" s="140" t="s">
        <v>138</v>
      </c>
      <c r="AT141" s="140" t="s">
        <v>134</v>
      </c>
      <c r="AU141" s="140" t="s">
        <v>139</v>
      </c>
      <c r="AY141" s="15" t="s">
        <v>132</v>
      </c>
      <c r="BE141" s="141">
        <f>IF(N141="základná",J141,0)</f>
        <v>0</v>
      </c>
      <c r="BF141" s="141">
        <f>IF(N141="znížená",J141,0)</f>
        <v>0</v>
      </c>
      <c r="BG141" s="141">
        <f>IF(N141="zákl. prenesená",J141,0)</f>
        <v>0</v>
      </c>
      <c r="BH141" s="141">
        <f>IF(N141="zníž. prenesená",J141,0)</f>
        <v>0</v>
      </c>
      <c r="BI141" s="141">
        <f>IF(N141="nulová",J141,0)</f>
        <v>0</v>
      </c>
      <c r="BJ141" s="15" t="s">
        <v>139</v>
      </c>
      <c r="BK141" s="142">
        <f>ROUND(I141*H141,3)</f>
        <v>0</v>
      </c>
      <c r="BL141" s="15" t="s">
        <v>138</v>
      </c>
      <c r="BM141" s="140" t="s">
        <v>167</v>
      </c>
    </row>
    <row r="142" spans="2:65" s="12" customFormat="1">
      <c r="B142" s="143"/>
      <c r="D142" s="144" t="s">
        <v>140</v>
      </c>
      <c r="E142" s="145" t="s">
        <v>1</v>
      </c>
      <c r="F142" s="146" t="s">
        <v>803</v>
      </c>
      <c r="H142" s="147">
        <v>0.69</v>
      </c>
      <c r="L142" s="143"/>
      <c r="M142" s="148"/>
      <c r="N142" s="149"/>
      <c r="O142" s="149"/>
      <c r="P142" s="149"/>
      <c r="Q142" s="149"/>
      <c r="R142" s="149"/>
      <c r="S142" s="149"/>
      <c r="T142" s="150"/>
      <c r="AT142" s="145" t="s">
        <v>140</v>
      </c>
      <c r="AU142" s="145" t="s">
        <v>139</v>
      </c>
      <c r="AV142" s="12" t="s">
        <v>139</v>
      </c>
      <c r="AW142" s="12" t="s">
        <v>24</v>
      </c>
      <c r="AX142" s="12" t="s">
        <v>69</v>
      </c>
      <c r="AY142" s="145" t="s">
        <v>132</v>
      </c>
    </row>
    <row r="143" spans="2:65" s="13" customFormat="1">
      <c r="B143" s="151"/>
      <c r="D143" s="144" t="s">
        <v>140</v>
      </c>
      <c r="E143" s="152" t="s">
        <v>1</v>
      </c>
      <c r="F143" s="153" t="s">
        <v>142</v>
      </c>
      <c r="H143" s="154">
        <v>0.69</v>
      </c>
      <c r="L143" s="151"/>
      <c r="M143" s="155"/>
      <c r="N143" s="156"/>
      <c r="O143" s="156"/>
      <c r="P143" s="156"/>
      <c r="Q143" s="156"/>
      <c r="R143" s="156"/>
      <c r="S143" s="156"/>
      <c r="T143" s="157"/>
      <c r="AT143" s="152" t="s">
        <v>140</v>
      </c>
      <c r="AU143" s="152" t="s">
        <v>139</v>
      </c>
      <c r="AV143" s="13" t="s">
        <v>138</v>
      </c>
      <c r="AW143" s="13" t="s">
        <v>24</v>
      </c>
      <c r="AX143" s="13" t="s">
        <v>77</v>
      </c>
      <c r="AY143" s="152" t="s">
        <v>132</v>
      </c>
    </row>
    <row r="144" spans="2:65" s="11" customFormat="1" ht="22.9" customHeight="1">
      <c r="B144" s="118"/>
      <c r="D144" s="119" t="s">
        <v>68</v>
      </c>
      <c r="E144" s="128" t="s">
        <v>152</v>
      </c>
      <c r="F144" s="128" t="s">
        <v>788</v>
      </c>
      <c r="J144" s="129">
        <f>BK144</f>
        <v>0</v>
      </c>
      <c r="L144" s="118"/>
      <c r="M144" s="122"/>
      <c r="N144" s="123"/>
      <c r="O144" s="123"/>
      <c r="P144" s="124">
        <f>SUM(P145:P146)</f>
        <v>0</v>
      </c>
      <c r="Q144" s="123"/>
      <c r="R144" s="124">
        <f>SUM(R145:R146)</f>
        <v>0</v>
      </c>
      <c r="S144" s="123"/>
      <c r="T144" s="125">
        <f>SUM(T145:T146)</f>
        <v>0</v>
      </c>
      <c r="AR144" s="119" t="s">
        <v>77</v>
      </c>
      <c r="AT144" s="126" t="s">
        <v>68</v>
      </c>
      <c r="AU144" s="126" t="s">
        <v>77</v>
      </c>
      <c r="AY144" s="119" t="s">
        <v>132</v>
      </c>
      <c r="BK144" s="127">
        <f>SUM(BK145:BK146)</f>
        <v>0</v>
      </c>
    </row>
    <row r="145" spans="2:65" s="1" customFormat="1" ht="24" customHeight="1">
      <c r="B145" s="130"/>
      <c r="C145" s="131" t="s">
        <v>152</v>
      </c>
      <c r="D145" s="131" t="s">
        <v>134</v>
      </c>
      <c r="E145" s="132" t="s">
        <v>804</v>
      </c>
      <c r="F145" s="133" t="s">
        <v>805</v>
      </c>
      <c r="G145" s="134" t="s">
        <v>157</v>
      </c>
      <c r="H145" s="135">
        <v>23</v>
      </c>
      <c r="I145" s="135">
        <v>0</v>
      </c>
      <c r="J145" s="135">
        <f>ROUND(I145*H145,3)</f>
        <v>0</v>
      </c>
      <c r="K145" s="133" t="s">
        <v>1</v>
      </c>
      <c r="L145" s="27"/>
      <c r="M145" s="136" t="s">
        <v>1</v>
      </c>
      <c r="N145" s="137" t="s">
        <v>35</v>
      </c>
      <c r="O145" s="138">
        <v>0</v>
      </c>
      <c r="P145" s="138">
        <f>O145*H145</f>
        <v>0</v>
      </c>
      <c r="Q145" s="138">
        <v>0</v>
      </c>
      <c r="R145" s="138">
        <f>Q145*H145</f>
        <v>0</v>
      </c>
      <c r="S145" s="138">
        <v>0</v>
      </c>
      <c r="T145" s="139">
        <f>S145*H145</f>
        <v>0</v>
      </c>
      <c r="AR145" s="140" t="s">
        <v>138</v>
      </c>
      <c r="AT145" s="140" t="s">
        <v>134</v>
      </c>
      <c r="AU145" s="140" t="s">
        <v>139</v>
      </c>
      <c r="AY145" s="15" t="s">
        <v>132</v>
      </c>
      <c r="BE145" s="141">
        <f>IF(N145="základná",J145,0)</f>
        <v>0</v>
      </c>
      <c r="BF145" s="141">
        <f>IF(N145="znížená",J145,0)</f>
        <v>0</v>
      </c>
      <c r="BG145" s="141">
        <f>IF(N145="zákl. prenesená",J145,0)</f>
        <v>0</v>
      </c>
      <c r="BH145" s="141">
        <f>IF(N145="zníž. prenesená",J145,0)</f>
        <v>0</v>
      </c>
      <c r="BI145" s="141">
        <f>IF(N145="nulová",J145,0)</f>
        <v>0</v>
      </c>
      <c r="BJ145" s="15" t="s">
        <v>139</v>
      </c>
      <c r="BK145" s="142">
        <f>ROUND(I145*H145,3)</f>
        <v>0</v>
      </c>
      <c r="BL145" s="15" t="s">
        <v>138</v>
      </c>
      <c r="BM145" s="140" t="s">
        <v>172</v>
      </c>
    </row>
    <row r="146" spans="2:65" s="1" customFormat="1" ht="24" customHeight="1">
      <c r="B146" s="130"/>
      <c r="C146" s="158" t="s">
        <v>173</v>
      </c>
      <c r="D146" s="158" t="s">
        <v>211</v>
      </c>
      <c r="E146" s="159" t="s">
        <v>806</v>
      </c>
      <c r="F146" s="160" t="s">
        <v>807</v>
      </c>
      <c r="G146" s="161" t="s">
        <v>171</v>
      </c>
      <c r="H146" s="162">
        <v>5</v>
      </c>
      <c r="I146" s="162">
        <v>0</v>
      </c>
      <c r="J146" s="162">
        <f>ROUND(I146*H146,3)</f>
        <v>0</v>
      </c>
      <c r="K146" s="160" t="s">
        <v>1</v>
      </c>
      <c r="L146" s="163"/>
      <c r="M146" s="164" t="s">
        <v>1</v>
      </c>
      <c r="N146" s="165" t="s">
        <v>35</v>
      </c>
      <c r="O146" s="138">
        <v>0</v>
      </c>
      <c r="P146" s="138">
        <f>O146*H146</f>
        <v>0</v>
      </c>
      <c r="Q146" s="138">
        <v>0</v>
      </c>
      <c r="R146" s="138">
        <f>Q146*H146</f>
        <v>0</v>
      </c>
      <c r="S146" s="138">
        <v>0</v>
      </c>
      <c r="T146" s="139">
        <f>S146*H146</f>
        <v>0</v>
      </c>
      <c r="AR146" s="140" t="s">
        <v>152</v>
      </c>
      <c r="AT146" s="140" t="s">
        <v>211</v>
      </c>
      <c r="AU146" s="140" t="s">
        <v>139</v>
      </c>
      <c r="AY146" s="15" t="s">
        <v>132</v>
      </c>
      <c r="BE146" s="141">
        <f>IF(N146="základná",J146,0)</f>
        <v>0</v>
      </c>
      <c r="BF146" s="141">
        <f>IF(N146="znížená",J146,0)</f>
        <v>0</v>
      </c>
      <c r="BG146" s="141">
        <f>IF(N146="zákl. prenesená",J146,0)</f>
        <v>0</v>
      </c>
      <c r="BH146" s="141">
        <f>IF(N146="zníž. prenesená",J146,0)</f>
        <v>0</v>
      </c>
      <c r="BI146" s="141">
        <f>IF(N146="nulová",J146,0)</f>
        <v>0</v>
      </c>
      <c r="BJ146" s="15" t="s">
        <v>139</v>
      </c>
      <c r="BK146" s="142">
        <f>ROUND(I146*H146,3)</f>
        <v>0</v>
      </c>
      <c r="BL146" s="15" t="s">
        <v>138</v>
      </c>
      <c r="BM146" s="140" t="s">
        <v>177</v>
      </c>
    </row>
    <row r="147" spans="2:65" s="11" customFormat="1" ht="22.9" customHeight="1">
      <c r="B147" s="118"/>
      <c r="D147" s="119" t="s">
        <v>68</v>
      </c>
      <c r="E147" s="128" t="s">
        <v>384</v>
      </c>
      <c r="F147" s="128" t="s">
        <v>385</v>
      </c>
      <c r="J147" s="129">
        <f>BK147</f>
        <v>0</v>
      </c>
      <c r="L147" s="118"/>
      <c r="M147" s="122"/>
      <c r="N147" s="123"/>
      <c r="O147" s="123"/>
      <c r="P147" s="124">
        <f>P148</f>
        <v>0</v>
      </c>
      <c r="Q147" s="123"/>
      <c r="R147" s="124">
        <f>R148</f>
        <v>0</v>
      </c>
      <c r="S147" s="123"/>
      <c r="T147" s="125">
        <f>T148</f>
        <v>0</v>
      </c>
      <c r="AR147" s="119" t="s">
        <v>77</v>
      </c>
      <c r="AT147" s="126" t="s">
        <v>68</v>
      </c>
      <c r="AU147" s="126" t="s">
        <v>77</v>
      </c>
      <c r="AY147" s="119" t="s">
        <v>132</v>
      </c>
      <c r="BK147" s="127">
        <f>BK148</f>
        <v>0</v>
      </c>
    </row>
    <row r="148" spans="2:65" s="1" customFormat="1" ht="24" customHeight="1">
      <c r="B148" s="130"/>
      <c r="C148" s="131" t="s">
        <v>158</v>
      </c>
      <c r="D148" s="131" t="s">
        <v>134</v>
      </c>
      <c r="E148" s="132" t="s">
        <v>796</v>
      </c>
      <c r="F148" s="133" t="s">
        <v>797</v>
      </c>
      <c r="G148" s="134" t="s">
        <v>375</v>
      </c>
      <c r="H148" s="135">
        <v>5.9119999999999999</v>
      </c>
      <c r="I148" s="135">
        <v>0</v>
      </c>
      <c r="J148" s="135">
        <f>ROUND(I148*H148,3)</f>
        <v>0</v>
      </c>
      <c r="K148" s="133" t="s">
        <v>1</v>
      </c>
      <c r="L148" s="27"/>
      <c r="M148" s="166" t="s">
        <v>1</v>
      </c>
      <c r="N148" s="167" t="s">
        <v>35</v>
      </c>
      <c r="O148" s="168">
        <v>0</v>
      </c>
      <c r="P148" s="168">
        <f>O148*H148</f>
        <v>0</v>
      </c>
      <c r="Q148" s="168">
        <v>0</v>
      </c>
      <c r="R148" s="168">
        <f>Q148*H148</f>
        <v>0</v>
      </c>
      <c r="S148" s="168">
        <v>0</v>
      </c>
      <c r="T148" s="169">
        <f>S148*H148</f>
        <v>0</v>
      </c>
      <c r="AR148" s="140" t="s">
        <v>138</v>
      </c>
      <c r="AT148" s="140" t="s">
        <v>134</v>
      </c>
      <c r="AU148" s="140" t="s">
        <v>139</v>
      </c>
      <c r="AY148" s="15" t="s">
        <v>132</v>
      </c>
      <c r="BE148" s="141">
        <f>IF(N148="základná",J148,0)</f>
        <v>0</v>
      </c>
      <c r="BF148" s="141">
        <f>IF(N148="znížená",J148,0)</f>
        <v>0</v>
      </c>
      <c r="BG148" s="141">
        <f>IF(N148="zákl. prenesená",J148,0)</f>
        <v>0</v>
      </c>
      <c r="BH148" s="141">
        <f>IF(N148="zníž. prenesená",J148,0)</f>
        <v>0</v>
      </c>
      <c r="BI148" s="141">
        <f>IF(N148="nulová",J148,0)</f>
        <v>0</v>
      </c>
      <c r="BJ148" s="15" t="s">
        <v>139</v>
      </c>
      <c r="BK148" s="142">
        <f>ROUND(I148*H148,3)</f>
        <v>0</v>
      </c>
      <c r="BL148" s="15" t="s">
        <v>138</v>
      </c>
      <c r="BM148" s="140" t="s">
        <v>7</v>
      </c>
    </row>
    <row r="149" spans="2:65" s="1" customFormat="1" ht="6.95" customHeight="1">
      <c r="B149" s="39"/>
      <c r="C149" s="40"/>
      <c r="D149" s="40"/>
      <c r="E149" s="40"/>
      <c r="F149" s="40"/>
      <c r="G149" s="40"/>
      <c r="H149" s="40"/>
      <c r="I149" s="40"/>
      <c r="J149" s="40"/>
      <c r="K149" s="40"/>
      <c r="L149" s="27"/>
    </row>
  </sheetData>
  <autoFilter ref="C120:K148" xr:uid="{00000000-0009-0000-0000-000003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SO01 - SO - 01 - Hasičska...</vt:lpstr>
      <vt:lpstr>SO02 - Vodovodná prípojka</vt:lpstr>
      <vt:lpstr>SO03 - Kanalizačná prípojka</vt:lpstr>
      <vt:lpstr>'Rekapitulácia stavby'!Názvy_tlače</vt:lpstr>
      <vt:lpstr>'SO01 - SO - 01 - Hasičska...'!Názvy_tlače</vt:lpstr>
      <vt:lpstr>'SO02 - Vodovodná prípojka'!Názvy_tlače</vt:lpstr>
      <vt:lpstr>'SO03 - Kanalizačná prípojka'!Názvy_tlače</vt:lpstr>
      <vt:lpstr>'Rekapitulácia stavby'!Oblasť_tlače</vt:lpstr>
      <vt:lpstr>'SO01 - SO - 01 - Hasičska...'!Oblasť_tlače</vt:lpstr>
      <vt:lpstr>'SO02 - Vodovodná prípojka'!Oblasť_tlače</vt:lpstr>
      <vt:lpstr>'SO03 - Kanalizačná prípojka'!Oblasť_tlače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DESKTOP-MCGASGO\uzivatel</dc:creator>
  <cp:lastModifiedBy>Uzivatel</cp:lastModifiedBy>
  <cp:lastPrinted>2019-06-12T11:32:37Z</cp:lastPrinted>
  <dcterms:created xsi:type="dcterms:W3CDTF">2019-06-09T09:40:31Z</dcterms:created>
  <dcterms:modified xsi:type="dcterms:W3CDTF">2019-06-12T11:40:51Z</dcterms:modified>
</cp:coreProperties>
</file>